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4"/>
  </bookViews>
  <sheets>
    <sheet name="Меню младшие 1-4 кл " sheetId="1" r:id="rId1"/>
    <sheet name="Меню старшие 5-11 кл " sheetId="2" r:id="rId2"/>
    <sheet name="Замена 1 неделя" sheetId="3" r:id="rId3"/>
    <sheet name="Замена 2 неделя" sheetId="4" r:id="rId4"/>
    <sheet name="Меню сокращенное" sheetId="5" r:id="rId5"/>
  </sheets>
  <definedNames>
    <definedName name="_xlnm._FilterDatabase" localSheetId="0" hidden="1">'Меню младшие 1-4 кл '!$A$2:$A$186</definedName>
  </definedNames>
  <calcPr fullCalcOnLoad="1"/>
</workbook>
</file>

<file path=xl/sharedStrings.xml><?xml version="1.0" encoding="utf-8"?>
<sst xmlns="http://schemas.openxmlformats.org/spreadsheetml/2006/main" count="808" uniqueCount="228">
  <si>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</si>
  <si>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</si>
  <si>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</si>
  <si>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</si>
  <si>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</si>
  <si>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</si>
  <si>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</si>
  <si>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</si>
  <si>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</si>
  <si>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</si>
  <si>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</si>
  <si>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</si>
  <si>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</si>
  <si>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</si>
  <si>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</si>
  <si>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</si>
  <si>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</si>
  <si>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</si>
  <si>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</si>
  <si>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</si>
  <si>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</si>
  <si>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</si>
  <si>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</si>
  <si>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</si>
  <si>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</si>
  <si>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</si>
  <si>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</si>
  <si>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</si>
  <si>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</si>
  <si>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</si>
  <si>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</si>
  <si>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</si>
  <si>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</si>
  <si>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</si>
  <si>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</si>
  <si>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</si>
  <si>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</si>
  <si>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</si>
  <si>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</si>
  <si>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</si>
  <si>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</si>
  <si>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</si>
  <si>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</si>
  <si>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</si>
  <si>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</si>
  <si>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</si>
  <si>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</si>
  <si>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</si>
  <si>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</si>
  <si>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</si>
  <si>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</si>
  <si>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</si>
  <si>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</si>
  <si>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</si>
  <si>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</si>
  <si>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>190/10</t>
  </si>
  <si>
    <t>185/10/5</t>
  </si>
  <si>
    <t>10</t>
  </si>
  <si>
    <t>ТТК</t>
  </si>
  <si>
    <t>50/200</t>
  </si>
  <si>
    <t xml:space="preserve"> 2 день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</si>
  <si>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</si>
  <si>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</si>
  <si>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</si>
  <si>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</si>
  <si>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</si>
  <si>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</si>
  <si>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</si>
  <si>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</si>
  <si>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</si>
  <si>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замена</t>
  </si>
  <si>
    <t>ГОРЯЧИЙ ЗАВТРАК</t>
  </si>
  <si>
    <t>7-11 лет</t>
  </si>
  <si>
    <t>Макаронные изделия с маслом сливочным</t>
  </si>
  <si>
    <t>Чай  с сахаром,с лимоном</t>
  </si>
  <si>
    <t>2-ая неделя</t>
  </si>
  <si>
    <t>Салат из отварной свеклы</t>
  </si>
  <si>
    <t xml:space="preserve">Чай с сахаром </t>
  </si>
  <si>
    <t>180/3</t>
  </si>
  <si>
    <t>№ 229 Сбор.рец. На прод-ию для обуч. Во всех образ.учреж-Дели 2017</t>
  </si>
  <si>
    <t>Рыба, тушенная в томате с овощами</t>
  </si>
  <si>
    <t>Овощи тушеные с мясом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</si>
  <si>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</si>
  <si>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</si>
  <si>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</si>
  <si>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</si>
  <si>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</si>
  <si>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</si>
  <si>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№349  Сбор.рец. На прод-ию для обуч. Во всех образ.учреж-Дели 2017</t>
  </si>
  <si>
    <t>Компот из сухофруктов (75С) (сахара 10г)</t>
  </si>
  <si>
    <t>ВСЕГО за 12 дней:</t>
  </si>
  <si>
    <t>В среднем на 1 учащегося в день:</t>
  </si>
  <si>
    <t>(общеобразовательные организации с режимом обучения до 6 часов)</t>
  </si>
  <si>
    <t>Горячий завтрак младшие классы          (7-11 лет)</t>
  </si>
  <si>
    <t>150</t>
  </si>
  <si>
    <t>180</t>
  </si>
  <si>
    <t>Пельмени с маслом сливочным</t>
  </si>
  <si>
    <t>Гуляш из говядины</t>
  </si>
  <si>
    <t>№ 260 Сбор.рец. На прод-ию для обуч. Во всех образ.учреж-Дели -2017</t>
  </si>
  <si>
    <t>№ 265 Сбор.рец. На прод-ию для обуч. Во всех образ.учреж-Дели -2017</t>
  </si>
  <si>
    <t>нет</t>
  </si>
  <si>
    <t>Плов из говядины с рисовой крупой</t>
  </si>
  <si>
    <t>День 5 (1 неделя)</t>
  </si>
  <si>
    <t>Гуляш из отварной говядины</t>
  </si>
  <si>
    <t>12 лет и ст</t>
  </si>
  <si>
    <t xml:space="preserve">Примерное цикличное десятидневное меню </t>
  </si>
  <si>
    <t>Каша гречневая рассыпчатая</t>
  </si>
  <si>
    <t>Тефтели мясные в сметанно- томатном соусе</t>
  </si>
  <si>
    <t>60/40</t>
  </si>
  <si>
    <t>Итого за 6 дней 1 недели:</t>
  </si>
  <si>
    <t>Итого за 6 дней 2 недели:</t>
  </si>
  <si>
    <t>Горячий завтрак старшие классы          (12 лет и старше)</t>
  </si>
  <si>
    <t>150/3</t>
  </si>
  <si>
    <t>Рис отварный рассыпчатый с маслом сливочным</t>
  </si>
  <si>
    <t>Кофейный напиток</t>
  </si>
  <si>
    <t>№ 379 Сбор.рец. На прод-ию для обуч. Во всех образ.учреж-Дели 2017</t>
  </si>
  <si>
    <t>№ 382 Сбор.рец. На прод-ию для обуч. Во всех образ.учреж-Дели 2017</t>
  </si>
  <si>
    <t>Какао с молоком</t>
  </si>
  <si>
    <t>200</t>
  </si>
  <si>
    <t>Мл.кл 66,76 рублей / Ст.кл 66.76 руб.</t>
  </si>
  <si>
    <t>50</t>
  </si>
  <si>
    <t>Рыба (горбуша) тушеная с овощами в томате</t>
  </si>
  <si>
    <t>Каша пшенная молочная с маслом сливочным</t>
  </si>
  <si>
    <t>Тефтели куриные с гречневой крупой сметанно-томатном соусе</t>
  </si>
  <si>
    <t>Салат из свеклы отварной с маслом растительным</t>
  </si>
  <si>
    <t>Чай "Витаминный" с шиповником</t>
  </si>
  <si>
    <t>Чай  с сахаром,с яблоком</t>
  </si>
  <si>
    <t>Шницель куриный</t>
  </si>
  <si>
    <t>Каша "Дружба" молочная с маслом сливочным</t>
  </si>
  <si>
    <t>№ 175 Сбор.рец. На прод-ию для обуч. Во всех образ.учреж-Дели 2017</t>
  </si>
  <si>
    <t xml:space="preserve">№ 52 Сбор.рец. На прод-ию для обуч. Во всех образ.учреж-Дели -2017 </t>
  </si>
  <si>
    <t>Котлеты "Аппетитные"</t>
  </si>
  <si>
    <t>Сосиски отварные</t>
  </si>
  <si>
    <t>№ 182 Сбор.рец. На прод-ию для обуч. Во всех образ.учреж-Дели 2017</t>
  </si>
  <si>
    <t>Тефтели куриные с гречневой крупой в сметанно-томатном соусе</t>
  </si>
  <si>
    <t>Салат из квашеной капусты</t>
  </si>
  <si>
    <t>Чай с сахаром, с яблоком</t>
  </si>
  <si>
    <t>№ 376  Сбор.рец. На прод-ию для обуч. Во всех образ.учреж-Дели 2017</t>
  </si>
  <si>
    <t>№ 143,241 Сбор.рец. На прод-ию для обуч. Во всех образ.учреж-Дели 2017</t>
  </si>
  <si>
    <t>№ 234, 304 Сбор.рец. На прод-ию для обуч. Во всех образ.учреж-Дели 2015</t>
  </si>
  <si>
    <t>90/150/3</t>
  </si>
  <si>
    <t>Биточки рыбные с рисом рассыпчатым с маслом сливочным</t>
  </si>
  <si>
    <t>Салат из зеленого горошка к/с (доп.гарнир)</t>
  </si>
  <si>
    <t>Салат из квашеной капусты / Капуста квашенная (доп.гарнир) для ст.кл.</t>
  </si>
  <si>
    <t>Капуста тушеная (доп.гарнир)</t>
  </si>
  <si>
    <t>Салат из отварной моркови и свеклы с зеленым горошком</t>
  </si>
  <si>
    <t>Пюре картофельное</t>
  </si>
  <si>
    <t xml:space="preserve">№ 47 Сбор.рец. На прод-ию для обуч. Во всех образ.учреж-Дели -2017 </t>
  </si>
  <si>
    <t>№ 321 Сбор.рец. На прод-ию для обуч. Во всех образ.учреж-Дели -2017</t>
  </si>
  <si>
    <t>Капуста тушеная (доп. гарнир)</t>
  </si>
  <si>
    <t>Салат из отварной моркови и свеклы с зеленым горошком к/с</t>
  </si>
  <si>
    <t>Котлета из мяса птицы</t>
  </si>
  <si>
    <t>180/10/10</t>
  </si>
  <si>
    <t>Рис отварной рассыпчатый с маслом сливочным</t>
  </si>
  <si>
    <t>№ 302 Сбор.рец. На прод-ию для обуч. Во всех образ.учреж-Дели 2015</t>
  </si>
  <si>
    <t>№ 234 Сбор.рец. На прод-ию для обуч. Во всех образ.учреж-Дели 2015</t>
  </si>
  <si>
    <t>Биточки рыбные</t>
  </si>
  <si>
    <t>№ 175,219 Сбор.рец. На прод-ию для обуч. Во всех образ.учреж-Дели 2017</t>
  </si>
  <si>
    <t>Сырники из творога с молочной кашей "Дружба"</t>
  </si>
  <si>
    <t>Кофейный напиток с молоком (сахар 20г)</t>
  </si>
  <si>
    <t>Котлеты из мяса птицы с макаронными изделиями отварными, с маслом сливочным</t>
  </si>
  <si>
    <t>Зеленый горошек к/с (доп.гарнир)</t>
  </si>
  <si>
    <t>Котлета из мяса птицы с картофельное пюре, с маслом сливочным</t>
  </si>
  <si>
    <t>Квашеная капуста (доп. гарнир)</t>
  </si>
  <si>
    <t>Компот из свежих яблок (75С)</t>
  </si>
  <si>
    <t>Компот из свежих яблок (75С)(сахара 10г)</t>
  </si>
  <si>
    <t>№342  Сбор.рец. На прод-ию для обуч. Во всех образ.учреж-Дели 2017</t>
  </si>
  <si>
    <t>Каша "Дружба" молочная с маслом сливочным (при приготовлении 3г)</t>
  </si>
  <si>
    <t>Кофейный напиток               (сахар 20г) мл.кл ./                      Чай  с сахаром ст.кл.</t>
  </si>
  <si>
    <t>ПРИМЕРНОЕ ДВУХНЕДЕЛЬНОЕ МЕНЮ ДЛЯ ОБУЧАЮЩИХСЯ В ОБЩЕОБРАЗОВАТЕЛЬНЫХ ОРГАНИЗАЦИЯХ (сезон зимне-весенний)</t>
  </si>
  <si>
    <t>Макаронные изделия отварные с маслом сливочным мл.кл. /макаронные изделия отварные ст.кл.</t>
  </si>
  <si>
    <t xml:space="preserve">Каша гречневая рассыпчатая </t>
  </si>
  <si>
    <t>№ 302 Сбор.рец. На прод-ию для обуч. Во всех образ.учреж-Дели 2017</t>
  </si>
  <si>
    <t>Каша пшенная молочная с маслом сливочным мл.кл. /Каша пшенная молочная ст.кл.</t>
  </si>
  <si>
    <t>Пюре картофельное с маслом сливочным мл.кл./Пюре картофельное ст.кл.</t>
  </si>
  <si>
    <t xml:space="preserve">Какао с молоком          (сахар 10г) </t>
  </si>
  <si>
    <t>Кофейный напиток с молоком            (сахар 20г)</t>
  </si>
  <si>
    <t>Макаронные изделия отварные</t>
  </si>
  <si>
    <t>День 1 (1 неделя)</t>
  </si>
  <si>
    <t>Компот из сухофруктов (75С)               (сахар 20г)</t>
  </si>
  <si>
    <t>Компот из сухофруктов (75С)             (сахар 10г)</t>
  </si>
  <si>
    <t xml:space="preserve">Каша пшенная молочная </t>
  </si>
  <si>
    <t>Сосиска отварная с макаронными изделиями отварными</t>
  </si>
  <si>
    <t>День 1 (2 неделя)</t>
  </si>
  <si>
    <t>Пюре картофельное с маслом сливочным /Пюре картофельное (ст.кл)</t>
  </si>
  <si>
    <r>
      <t xml:space="preserve">Котлеты из мяса птицы </t>
    </r>
    <r>
      <rPr>
        <b/>
        <sz val="11"/>
        <color indexed="10"/>
        <rFont val="Times New Roman"/>
        <family val="1"/>
      </rPr>
      <t>Возможна замена на сосиски Халяль по таблице замены</t>
    </r>
  </si>
  <si>
    <t>Котлеты из мяса птицы</t>
  </si>
  <si>
    <t>90/90</t>
  </si>
  <si>
    <t xml:space="preserve">Меню ГПД 1 блюдо + Напиток+Хлеб </t>
  </si>
  <si>
    <t>250/10</t>
  </si>
  <si>
    <t>250/10/5</t>
  </si>
  <si>
    <t>Компот из сухофруктов</t>
  </si>
  <si>
    <t>Чай с мармеладом</t>
  </si>
  <si>
    <t>Компот из урюка</t>
  </si>
  <si>
    <t>Напиток из шиповника</t>
  </si>
  <si>
    <t>Компот из свежих яблок с изюмом</t>
  </si>
  <si>
    <t>Суп-лапша домашняя с мясом птицы</t>
  </si>
  <si>
    <t>Суп крестьянский с крупой /пшено/ с куриными фрикадельками, со сметаной</t>
  </si>
  <si>
    <t>Харчо с мясом птицы,со сметаной</t>
  </si>
  <si>
    <t>Борщ из св капусты с мясными фрикадельками, со сметаной</t>
  </si>
  <si>
    <t>Рассольник ленинградский с куриными фрикадельками, со сметаной</t>
  </si>
  <si>
    <t>Суп картофельный с вермишелью,с куриными фрикадельками</t>
  </si>
  <si>
    <t>Суп с рисовой крупой с мясными фрикадельками</t>
  </si>
  <si>
    <t>Компот из изюма и урюка</t>
  </si>
  <si>
    <t>Рассольник домашний с мясными фрикадельками</t>
  </si>
  <si>
    <t>Солянка</t>
  </si>
  <si>
    <t>Биточки рыбные(минтай) мл.кл./ Биточки рыбные ст.кл.</t>
  </si>
  <si>
    <t>Сырники из творога</t>
  </si>
  <si>
    <t>№ 219 Сбор.рец. На прод-ию для обуч. Во всех образ.учреж-Дели -2017</t>
  </si>
  <si>
    <t>250/5</t>
  </si>
  <si>
    <t>Суп картофельный с горохом на курином бульоне</t>
  </si>
  <si>
    <t>200/3</t>
  </si>
  <si>
    <r>
      <t xml:space="preserve">Тефтели мясные в сметанно-томатном соусе 60/40  + Макаронные изделия  180    у ст.классов                              </t>
    </r>
    <r>
      <rPr>
        <b/>
        <sz val="10"/>
        <color indexed="8"/>
        <rFont val="Times New Roman"/>
        <family val="1"/>
      </rPr>
      <t>ВОЗМОЖНА замена пельменей у младших классов на Тефтели мясные в сметанно-томатном соусе 60/40+Макароны отварные 150г</t>
    </r>
  </si>
  <si>
    <t>75/40</t>
  </si>
  <si>
    <t>90/180/3</t>
  </si>
  <si>
    <t>90/200/3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</si>
  <si>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</si>
  <si>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</si>
  <si>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 xml:space="preserve">Макаронные изделия отварные </t>
  </si>
  <si>
    <t>550</t>
  </si>
  <si>
    <t>Котлеты "Аппетитные" с томатным соусом</t>
  </si>
  <si>
    <t>Каша гречневая рассыпчатая с маслом сливочным мл.кл./ Каша гречневая рассыпчатая ст.кл.</t>
  </si>
  <si>
    <t>100</t>
  </si>
  <si>
    <r>
      <rPr>
        <sz val="11"/>
        <rFont val="Times New Roman"/>
        <family val="1"/>
      </rPr>
      <t xml:space="preserve">Котлеты </t>
    </r>
    <r>
      <rPr>
        <sz val="10"/>
        <rFont val="Times New Roman"/>
        <family val="1"/>
      </rPr>
      <t>"</t>
    </r>
    <r>
      <rPr>
        <sz val="11"/>
        <rFont val="Times New Roman"/>
        <family val="1"/>
      </rPr>
      <t>Аппетитные</t>
    </r>
    <r>
      <rPr>
        <sz val="10"/>
        <rFont val="Times New Roman"/>
        <family val="1"/>
      </rPr>
      <t>"мл.кл. /Котлеты "Аппетитные" с томатным соусом ст.кл.</t>
    </r>
  </si>
  <si>
    <t>Щи из св капусты с картофелем на мясном бульоне, со сметаной</t>
  </si>
  <si>
    <t>Директор ООО "ФУДСОЦСЕРВИС"</t>
  </si>
  <si>
    <t>________________Э.Р. Харламова</t>
  </si>
  <si>
    <t xml:space="preserve">Суп картофельный с фасолью на мясном бульоне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</si>
</sst>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right" vertical="center" wrapText="1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right" vertical="center" wrapText="1"/>
    </xf>
    <xf numFmtId="0" fontId="19" fillId="33" borderId="12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12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vertical="top"/>
    </xf>
    <xf numFmtId="0" fontId="1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1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right" vertical="center"/>
    </xf>
    <xf numFmtId="0" fontId="7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wrapText="1"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/>
    </xf>
    <xf numFmtId="0" fontId="14" fillId="33" borderId="0" xfId="0" applyFont="1" applyFill="1" applyAlignment="1">
      <alignment horizontal="center" vertical="top"/>
    </xf>
    <xf numFmtId="0" fontId="15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72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Alignment="1">
      <alignment horizont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right"/>
    </xf>
    <xf numFmtId="0" fontId="73" fillId="33" borderId="10" xfId="0" applyFont="1" applyFill="1" applyBorder="1" applyAlignment="1">
      <alignment horizontal="center"/>
    </xf>
    <xf numFmtId="1" fontId="73" fillId="33" borderId="10" xfId="0" applyNumberFormat="1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 horizontal="center" vertical="center" wrapText="1"/>
    </xf>
    <xf numFmtId="2" fontId="75" fillId="33" borderId="0" xfId="0" applyNumberFormat="1" applyFont="1" applyFill="1" applyBorder="1" applyAlignment="1">
      <alignment horizontal="center" vertical="center"/>
    </xf>
    <xf numFmtId="2" fontId="75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0" fontId="21" fillId="33" borderId="1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2" fontId="3" fillId="33" borderId="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2" fontId="7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2" fontId="1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/>
    </xf>
    <xf numFmtId="0" fontId="76" fillId="33" borderId="0" xfId="0" applyFont="1" applyFill="1" applyAlignment="1">
      <alignment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2" fontId="78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2" fontId="7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left" vertical="center" wrapText="1"/>
    </xf>
    <xf numFmtId="0" fontId="11" fillId="2" borderId="10" xfId="0" applyNumberFormat="1" applyFont="1" applyFill="1" applyBorder="1" applyAlignment="1">
      <alignment horizontal="left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wrapText="1"/>
    </xf>
    <xf numFmtId="172" fontId="19" fillId="33" borderId="14" xfId="0" applyNumberFormat="1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vertical="center"/>
    </xf>
    <xf numFmtId="0" fontId="19" fillId="33" borderId="14" xfId="0" applyNumberFormat="1" applyFont="1" applyFill="1" applyBorder="1" applyAlignment="1">
      <alignment horizontal="left" vertical="center" wrapText="1"/>
    </xf>
    <xf numFmtId="172" fontId="19" fillId="33" borderId="15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" fillId="33" borderId="15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top"/>
    </xf>
    <xf numFmtId="0" fontId="18" fillId="33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top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80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Border="1" applyAlignment="1">
      <alignment horizontal="center" wrapText="1"/>
    </xf>
    <xf numFmtId="0" fontId="19" fillId="33" borderId="13" xfId="0" applyNumberFormat="1" applyFont="1" applyFill="1" applyBorder="1" applyAlignment="1">
      <alignment horizontal="center" wrapText="1"/>
    </xf>
    <xf numFmtId="0" fontId="81" fillId="33" borderId="12" xfId="0" applyNumberFormat="1" applyFont="1" applyFill="1" applyBorder="1" applyAlignment="1">
      <alignment horizontal="center" vertical="center" wrapText="1"/>
    </xf>
    <xf numFmtId="0" fontId="81" fillId="33" borderId="14" xfId="0" applyNumberFormat="1" applyFont="1" applyFill="1" applyBorder="1" applyAlignment="1">
      <alignment horizontal="center" vertical="center" wrapText="1"/>
    </xf>
    <xf numFmtId="0" fontId="8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8.7109375" style="41" customWidth="1"/>
    <col min="2" max="2" width="55.00390625" style="41" customWidth="1"/>
    <col min="3" max="3" width="11.00390625" style="41" customWidth="1"/>
    <col min="4" max="6" width="9.140625" style="41" customWidth="1"/>
    <col min="7" max="7" width="11.00390625" style="41" customWidth="1"/>
    <col min="8" max="9" width="9.140625" style="41" customWidth="1"/>
    <col min="10" max="10" width="11.28125" style="41" customWidth="1"/>
    <col min="11" max="11" width="9.140625" style="41" customWidth="1"/>
    <col min="12" max="12" width="11.00390625" style="41" customWidth="1"/>
    <col min="13" max="13" width="12.00390625" style="41" customWidth="1"/>
    <col min="14" max="14" width="11.28125" style="41" customWidth="1"/>
    <col min="15" max="15" width="9.140625" style="41" customWidth="1"/>
    <col min="16" max="16" width="9.140625" style="42" customWidth="1"/>
    <col min="17" max="16384" width="9.140625" style="41" customWidth="1"/>
  </cols>
  <sheetData>
    <row r="2" spans="1:15" ht="15">
      <c r="A2" s="19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">
      <c r="A3" s="19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8">
      <c r="A4" s="190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8">
      <c r="A5" s="19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8">
      <c r="A6" s="19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8">
      <c r="A7" s="190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>
      <c r="A8" s="19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8">
      <c r="A9" s="190"/>
      <c r="M9" s="47"/>
      <c r="N9" s="47"/>
      <c r="O9" s="47"/>
    </row>
    <row r="10" spans="1:15" ht="18">
      <c r="A10" s="190"/>
      <c r="M10" s="47"/>
      <c r="N10" s="47"/>
      <c r="O10" s="47"/>
    </row>
    <row r="11" spans="1:15" ht="18">
      <c r="A11" s="190"/>
      <c r="M11" s="47"/>
      <c r="N11" s="47"/>
      <c r="O11" s="47"/>
    </row>
    <row r="12" spans="1:15" ht="18">
      <c r="A12" s="190"/>
      <c r="B12" s="48" t="s">
        <v>84</v>
      </c>
      <c r="C12" s="49"/>
      <c r="D12" s="50"/>
      <c r="E12" s="50"/>
      <c r="H12" s="51"/>
      <c r="I12" s="52" t="s">
        <v>50</v>
      </c>
      <c r="J12" s="52"/>
      <c r="K12" s="52"/>
      <c r="M12" s="47"/>
      <c r="N12" s="47"/>
      <c r="O12" s="47"/>
    </row>
    <row r="13" spans="1:15" ht="18">
      <c r="A13" s="190"/>
      <c r="B13" s="53" t="s">
        <v>85</v>
      </c>
      <c r="C13" s="49"/>
      <c r="D13" s="50"/>
      <c r="E13" s="50"/>
      <c r="H13" s="51"/>
      <c r="I13" s="52" t="s">
        <v>225</v>
      </c>
      <c r="J13" s="52"/>
      <c r="K13" s="52"/>
      <c r="M13" s="47"/>
      <c r="N13" s="47"/>
      <c r="O13" s="47"/>
    </row>
    <row r="14" spans="1:15" ht="18">
      <c r="A14" s="190"/>
      <c r="B14" s="54"/>
      <c r="C14" s="55"/>
      <c r="D14" s="50"/>
      <c r="E14" s="50"/>
      <c r="H14" s="51"/>
      <c r="L14" s="50"/>
      <c r="M14" s="47"/>
      <c r="N14" s="47"/>
      <c r="O14" s="47"/>
    </row>
    <row r="15" spans="1:15" ht="18">
      <c r="A15" s="190"/>
      <c r="B15" s="56" t="s">
        <v>86</v>
      </c>
      <c r="C15" s="49"/>
      <c r="D15" s="50"/>
      <c r="E15" s="50"/>
      <c r="H15" s="51"/>
      <c r="I15" s="57" t="s">
        <v>226</v>
      </c>
      <c r="J15" s="57"/>
      <c r="K15" s="57"/>
      <c r="L15" s="58"/>
      <c r="M15" s="47"/>
      <c r="N15" s="47"/>
      <c r="O15" s="47"/>
    </row>
    <row r="16" spans="1:15" ht="18">
      <c r="A16" s="190"/>
      <c r="B16" s="49"/>
      <c r="C16" s="49"/>
      <c r="D16" s="50"/>
      <c r="E16" s="50"/>
      <c r="F16" s="50"/>
      <c r="G16" s="50"/>
      <c r="H16" s="50"/>
      <c r="I16" s="50"/>
      <c r="J16" s="59"/>
      <c r="K16" s="60"/>
      <c r="L16" s="58"/>
      <c r="M16" s="47"/>
      <c r="N16" s="47"/>
      <c r="O16" s="47"/>
    </row>
    <row r="17" spans="1:15" ht="18">
      <c r="A17" s="190"/>
      <c r="B17" s="61"/>
      <c r="C17" s="62"/>
      <c r="D17" s="50"/>
      <c r="E17" s="50"/>
      <c r="F17" s="50"/>
      <c r="G17" s="50"/>
      <c r="H17" s="51"/>
      <c r="M17" s="47"/>
      <c r="N17" s="47"/>
      <c r="O17" s="47"/>
    </row>
    <row r="18" spans="1:15" ht="18">
      <c r="A18" s="190"/>
      <c r="B18" s="62"/>
      <c r="C18" s="50"/>
      <c r="D18" s="50"/>
      <c r="E18" s="50"/>
      <c r="F18" s="50"/>
      <c r="G18" s="50"/>
      <c r="H18" s="50"/>
      <c r="I18" s="50"/>
      <c r="J18" s="59"/>
      <c r="K18" s="59"/>
      <c r="L18" s="63"/>
      <c r="M18" s="47"/>
      <c r="N18" s="47"/>
      <c r="O18" s="47"/>
    </row>
    <row r="19" spans="1:15" ht="18">
      <c r="A19" s="190"/>
      <c r="B19" s="62"/>
      <c r="C19" s="50"/>
      <c r="D19" s="50"/>
      <c r="E19" s="50"/>
      <c r="F19" s="50"/>
      <c r="G19" s="50"/>
      <c r="H19" s="50"/>
      <c r="I19" s="50"/>
      <c r="J19" s="59"/>
      <c r="K19" s="59"/>
      <c r="L19" s="63"/>
      <c r="M19" s="47"/>
      <c r="N19" s="47"/>
      <c r="O19" s="47"/>
    </row>
    <row r="20" spans="1:15" ht="34.5">
      <c r="A20" s="190"/>
      <c r="B20" s="199" t="s">
        <v>47</v>
      </c>
      <c r="C20" s="199"/>
      <c r="D20" s="199"/>
      <c r="E20" s="199"/>
      <c r="F20" s="199"/>
      <c r="G20" s="199"/>
      <c r="H20" s="199"/>
      <c r="I20" s="199"/>
      <c r="J20" s="199"/>
      <c r="K20" s="199"/>
      <c r="L20" s="71"/>
      <c r="M20" s="47"/>
      <c r="N20" s="47"/>
      <c r="O20" s="47"/>
    </row>
    <row r="21" spans="1:15" ht="20.25">
      <c r="A21" s="190"/>
      <c r="B21" s="189" t="s">
        <v>48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72"/>
      <c r="M21" s="47"/>
      <c r="N21" s="47"/>
      <c r="O21" s="47"/>
    </row>
    <row r="22" spans="1:15" ht="20.25">
      <c r="A22" s="190"/>
      <c r="B22" s="189" t="s">
        <v>49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72"/>
      <c r="M22" s="47"/>
      <c r="N22" s="47"/>
      <c r="O22" s="47"/>
    </row>
    <row r="23" spans="1:15" ht="18">
      <c r="A23" s="190"/>
      <c r="M23" s="47"/>
      <c r="N23" s="47"/>
      <c r="O23" s="47"/>
    </row>
    <row r="24" spans="1:15" ht="18">
      <c r="A24" s="190"/>
      <c r="M24" s="47"/>
      <c r="N24" s="47"/>
      <c r="O24" s="47"/>
    </row>
    <row r="25" spans="1:15" ht="18">
      <c r="A25" s="19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8">
      <c r="A26" s="19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8">
      <c r="A27" s="19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8">
      <c r="A28" s="190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8">
      <c r="A29" s="19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8">
      <c r="A30" s="190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8">
      <c r="A31" s="19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8">
      <c r="A32" s="190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8">
      <c r="A33" s="190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8">
      <c r="A34" s="19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>
      <c r="A35" s="19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8">
      <c r="A36" s="19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8">
      <c r="A37" s="19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8">
      <c r="A38" s="19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8">
      <c r="A39" s="19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8">
      <c r="A40" s="19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">
      <c r="A41" s="19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">
      <c r="A42" s="19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8">
      <c r="A43" s="190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8">
      <c r="A44" s="19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8">
      <c r="A45" s="190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8">
      <c r="A46" s="190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8">
      <c r="A47" s="190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18">
      <c r="A48" s="190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18">
      <c r="A49" s="190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8">
      <c r="A50" s="190"/>
      <c r="B50" s="181" t="s">
        <v>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</row>
    <row r="51" spans="1:15" ht="18">
      <c r="A51" s="190"/>
      <c r="B51" s="47"/>
      <c r="C51" s="47"/>
      <c r="D51" s="47"/>
      <c r="E51" s="47"/>
      <c r="F51" s="47"/>
      <c r="G51" s="47"/>
      <c r="H51" s="47"/>
      <c r="I51" s="47"/>
      <c r="J51" s="47"/>
      <c r="K51" s="192"/>
      <c r="L51" s="192"/>
      <c r="M51" s="192"/>
      <c r="N51" s="192"/>
      <c r="O51" s="192"/>
    </row>
    <row r="52" spans="1:15" ht="25.5">
      <c r="A52" s="65" t="s">
        <v>24</v>
      </c>
      <c r="B52" s="66" t="s">
        <v>0</v>
      </c>
      <c r="C52" s="66" t="s">
        <v>26</v>
      </c>
      <c r="D52" s="67" t="s">
        <v>1</v>
      </c>
      <c r="E52" s="67" t="s">
        <v>2</v>
      </c>
      <c r="F52" s="67" t="s">
        <v>3</v>
      </c>
      <c r="G52" s="67" t="s">
        <v>4</v>
      </c>
      <c r="H52" s="67" t="s">
        <v>5</v>
      </c>
      <c r="I52" s="67" t="s">
        <v>6</v>
      </c>
      <c r="J52" s="67" t="s">
        <v>7</v>
      </c>
      <c r="K52" s="67" t="s">
        <v>8</v>
      </c>
      <c r="L52" s="67" t="s">
        <v>9</v>
      </c>
      <c r="M52" s="67" t="s">
        <v>10</v>
      </c>
      <c r="N52" s="67" t="s">
        <v>11</v>
      </c>
      <c r="O52" s="67" t="s">
        <v>12</v>
      </c>
    </row>
    <row r="53" spans="1:15" ht="15.75">
      <c r="A53" s="68"/>
      <c r="B53" s="185" t="s">
        <v>25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5.75">
      <c r="A54" s="136"/>
      <c r="B54" s="185" t="s">
        <v>14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5">
      <c r="A55" s="147" t="s">
        <v>58</v>
      </c>
      <c r="B55" s="40" t="s">
        <v>151</v>
      </c>
      <c r="C55" s="3">
        <v>90</v>
      </c>
      <c r="D55" s="11">
        <v>10.2</v>
      </c>
      <c r="E55" s="11">
        <v>12.926</v>
      </c>
      <c r="F55" s="11">
        <v>13.788</v>
      </c>
      <c r="G55" s="11">
        <v>198</v>
      </c>
      <c r="H55" s="11">
        <v>0.09000000000000001</v>
      </c>
      <c r="I55" s="11">
        <v>0.936</v>
      </c>
      <c r="J55" s="11">
        <v>46.260000000000005</v>
      </c>
      <c r="K55" s="11">
        <v>2.52</v>
      </c>
      <c r="L55" s="11">
        <v>47.826</v>
      </c>
      <c r="M55" s="11">
        <v>85.08600000000001</v>
      </c>
      <c r="N55" s="11">
        <v>18.720000000000002</v>
      </c>
      <c r="O55" s="11">
        <v>1.26</v>
      </c>
    </row>
    <row r="56" spans="1:15" ht="36.75">
      <c r="A56" s="45" t="s">
        <v>41</v>
      </c>
      <c r="B56" s="40" t="s">
        <v>54</v>
      </c>
      <c r="C56" s="2" t="s">
        <v>18</v>
      </c>
      <c r="D56" s="11">
        <v>5.6995</v>
      </c>
      <c r="E56" s="11">
        <v>4.2989999999999995</v>
      </c>
      <c r="F56" s="11">
        <v>31.990000000000002</v>
      </c>
      <c r="G56" s="11">
        <v>189.29999999999998</v>
      </c>
      <c r="H56" s="11">
        <v>0.056999999999999995</v>
      </c>
      <c r="I56" s="11">
        <v>0</v>
      </c>
      <c r="J56" s="11">
        <v>20</v>
      </c>
      <c r="K56" s="11">
        <v>0.8225000000000001</v>
      </c>
      <c r="L56" s="11">
        <v>12.391499999999999</v>
      </c>
      <c r="M56" s="11">
        <v>38.66775</v>
      </c>
      <c r="N56" s="11">
        <v>8.619</v>
      </c>
      <c r="O56" s="11">
        <v>0.862</v>
      </c>
    </row>
    <row r="57" spans="1:15" ht="15">
      <c r="A57" s="149" t="s">
        <v>58</v>
      </c>
      <c r="B57" s="82" t="s">
        <v>161</v>
      </c>
      <c r="C57" s="83">
        <v>40</v>
      </c>
      <c r="D57" s="84">
        <v>1.1928</v>
      </c>
      <c r="E57" s="84">
        <v>2.0756</v>
      </c>
      <c r="F57" s="84">
        <v>2.5004</v>
      </c>
      <c r="G57" s="84">
        <v>33.44</v>
      </c>
      <c r="H57" s="84">
        <v>0.042</v>
      </c>
      <c r="I57" s="84">
        <v>4.4</v>
      </c>
      <c r="J57" s="84">
        <v>0</v>
      </c>
      <c r="K57" s="84">
        <v>0.9632</v>
      </c>
      <c r="L57" s="84">
        <v>8.58</v>
      </c>
      <c r="M57" s="84">
        <v>23.98</v>
      </c>
      <c r="N57" s="84">
        <v>8.32</v>
      </c>
      <c r="O57" s="84">
        <v>0.2736</v>
      </c>
    </row>
    <row r="58" spans="1:15" ht="36.75">
      <c r="A58" s="45" t="s">
        <v>88</v>
      </c>
      <c r="B58" s="40" t="s">
        <v>87</v>
      </c>
      <c r="C58" s="2">
        <v>200</v>
      </c>
      <c r="D58" s="11">
        <v>0.662</v>
      </c>
      <c r="E58" s="11">
        <v>0.09000000000000001</v>
      </c>
      <c r="F58" s="11">
        <v>22.034000000000002</v>
      </c>
      <c r="G58" s="11">
        <v>92.80000000000001</v>
      </c>
      <c r="H58" s="11">
        <v>0.016</v>
      </c>
      <c r="I58" s="11">
        <v>0.726</v>
      </c>
      <c r="J58" s="11">
        <v>0</v>
      </c>
      <c r="K58" s="11">
        <v>0.508</v>
      </c>
      <c r="L58" s="11">
        <v>32.18000000000001</v>
      </c>
      <c r="M58" s="11">
        <v>23.44</v>
      </c>
      <c r="N58" s="11">
        <v>17.46</v>
      </c>
      <c r="O58" s="11">
        <v>0.668</v>
      </c>
    </row>
    <row r="59" spans="1:15" ht="36">
      <c r="A59" s="46" t="s">
        <v>34</v>
      </c>
      <c r="B59" s="40" t="s">
        <v>30</v>
      </c>
      <c r="C59" s="1">
        <v>30</v>
      </c>
      <c r="D59" s="11">
        <v>1.9799999999999998</v>
      </c>
      <c r="E59" s="11">
        <v>0.36</v>
      </c>
      <c r="F59" s="11">
        <v>11.88</v>
      </c>
      <c r="G59" s="11">
        <v>59.4</v>
      </c>
      <c r="H59" s="11">
        <v>0.051000000000000004</v>
      </c>
      <c r="I59" s="11">
        <v>0</v>
      </c>
      <c r="J59" s="11">
        <v>0</v>
      </c>
      <c r="K59" s="11">
        <v>0.42</v>
      </c>
      <c r="L59" s="11">
        <v>8.7</v>
      </c>
      <c r="M59" s="11">
        <v>45</v>
      </c>
      <c r="N59" s="11">
        <v>14.1</v>
      </c>
      <c r="O59" s="11">
        <v>1.17</v>
      </c>
    </row>
    <row r="60" spans="1:16" ht="15.75">
      <c r="A60" s="73"/>
      <c r="B60" s="9" t="s">
        <v>15</v>
      </c>
      <c r="C60" s="10">
        <v>515</v>
      </c>
      <c r="D60" s="135">
        <f>SUM(D55:D59)</f>
        <v>19.7343</v>
      </c>
      <c r="E60" s="135">
        <f aca="true" t="shared" si="0" ref="E60:O60">SUM(E55:E59)</f>
        <v>19.750600000000002</v>
      </c>
      <c r="F60" s="135">
        <f t="shared" si="0"/>
        <v>82.1924</v>
      </c>
      <c r="G60" s="135">
        <f t="shared" si="0"/>
        <v>572.9399999999999</v>
      </c>
      <c r="H60" s="135">
        <f t="shared" si="0"/>
        <v>0.256</v>
      </c>
      <c r="I60" s="135">
        <f t="shared" si="0"/>
        <v>6.062</v>
      </c>
      <c r="J60" s="135">
        <f t="shared" si="0"/>
        <v>66.26</v>
      </c>
      <c r="K60" s="135">
        <f t="shared" si="0"/>
        <v>5.2337</v>
      </c>
      <c r="L60" s="135">
        <f t="shared" si="0"/>
        <v>109.67750000000001</v>
      </c>
      <c r="M60" s="135">
        <f t="shared" si="0"/>
        <v>216.17375</v>
      </c>
      <c r="N60" s="135">
        <f t="shared" si="0"/>
        <v>67.21900000000001</v>
      </c>
      <c r="O60" s="135">
        <f t="shared" si="0"/>
        <v>4.2336</v>
      </c>
      <c r="P60" s="69">
        <v>0.25</v>
      </c>
    </row>
    <row r="61" spans="1:15" ht="18">
      <c r="A61" s="75"/>
      <c r="B61" s="47"/>
      <c r="C61" s="47"/>
      <c r="D61" s="47"/>
      <c r="E61" s="47"/>
      <c r="F61" s="47"/>
      <c r="G61" s="47"/>
      <c r="H61" s="47"/>
      <c r="I61" s="47"/>
      <c r="J61" s="47"/>
      <c r="K61" s="76"/>
      <c r="L61" s="76"/>
      <c r="M61" s="76"/>
      <c r="N61" s="76"/>
      <c r="O61" s="76"/>
    </row>
    <row r="62" spans="1:15" ht="15.75">
      <c r="A62" s="136"/>
      <c r="B62" s="185" t="s">
        <v>16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6" s="43" customFormat="1" ht="36">
      <c r="A63" s="46" t="s">
        <v>33</v>
      </c>
      <c r="B63" s="40" t="s">
        <v>31</v>
      </c>
      <c r="C63" s="1">
        <v>100</v>
      </c>
      <c r="D63" s="11">
        <v>0.4</v>
      </c>
      <c r="E63" s="11">
        <v>0.4</v>
      </c>
      <c r="F63" s="11">
        <v>9.8</v>
      </c>
      <c r="G63" s="11">
        <v>47</v>
      </c>
      <c r="H63" s="11">
        <v>0.03</v>
      </c>
      <c r="I63" s="11">
        <v>10</v>
      </c>
      <c r="J63" s="11"/>
      <c r="K63" s="11">
        <v>0.2</v>
      </c>
      <c r="L63" s="11">
        <v>16</v>
      </c>
      <c r="M63" s="11">
        <v>11</v>
      </c>
      <c r="N63" s="11">
        <v>9</v>
      </c>
      <c r="O63" s="11">
        <v>2.2</v>
      </c>
      <c r="P63" s="44"/>
    </row>
    <row r="64" spans="1:15" ht="36.75">
      <c r="A64" s="45" t="s">
        <v>157</v>
      </c>
      <c r="B64" s="40" t="s">
        <v>158</v>
      </c>
      <c r="C64" s="2" t="s">
        <v>22</v>
      </c>
      <c r="D64" s="11">
        <v>12.92</v>
      </c>
      <c r="E64" s="11">
        <v>14.38815868263473</v>
      </c>
      <c r="F64" s="11">
        <v>31.09142215568862</v>
      </c>
      <c r="G64" s="11">
        <v>292.26047904191614</v>
      </c>
      <c r="H64" s="11">
        <v>0.106</v>
      </c>
      <c r="I64" s="11">
        <v>0.8499999999999999</v>
      </c>
      <c r="J64" s="11">
        <v>51.57604790419161</v>
      </c>
      <c r="K64" s="11">
        <v>1.515434131736527</v>
      </c>
      <c r="L64" s="11">
        <v>178.2535628742515</v>
      </c>
      <c r="M64" s="11">
        <v>229.26820359281436</v>
      </c>
      <c r="N64" s="11">
        <v>39.455</v>
      </c>
      <c r="O64" s="11">
        <v>0.9384880239520959</v>
      </c>
    </row>
    <row r="65" spans="1:16" s="43" customFormat="1" ht="36">
      <c r="A65" s="46" t="s">
        <v>37</v>
      </c>
      <c r="B65" s="40" t="s">
        <v>27</v>
      </c>
      <c r="C65" s="2" t="s">
        <v>55</v>
      </c>
      <c r="D65" s="11">
        <v>0.07</v>
      </c>
      <c r="E65" s="11">
        <v>0.02</v>
      </c>
      <c r="F65" s="11">
        <v>10.01</v>
      </c>
      <c r="G65" s="11">
        <v>40</v>
      </c>
      <c r="H65" s="11">
        <v>0</v>
      </c>
      <c r="I65" s="11">
        <v>0.03</v>
      </c>
      <c r="J65" s="11">
        <v>0</v>
      </c>
      <c r="K65" s="11">
        <v>0</v>
      </c>
      <c r="L65" s="11">
        <v>10.95</v>
      </c>
      <c r="M65" s="11">
        <v>2.8</v>
      </c>
      <c r="N65" s="11">
        <v>1.4</v>
      </c>
      <c r="O65" s="11">
        <v>0.265</v>
      </c>
      <c r="P65" s="44"/>
    </row>
    <row r="66" spans="1:16" s="43" customFormat="1" ht="36">
      <c r="A66" s="46" t="s">
        <v>34</v>
      </c>
      <c r="B66" s="40" t="s">
        <v>30</v>
      </c>
      <c r="C66" s="1">
        <v>40</v>
      </c>
      <c r="D66" s="11">
        <v>2.64</v>
      </c>
      <c r="E66" s="11">
        <v>0.48000000000000004</v>
      </c>
      <c r="F66" s="11">
        <v>15.840000000000003</v>
      </c>
      <c r="G66" s="11">
        <v>79.20000000000002</v>
      </c>
      <c r="H66" s="11">
        <v>0.06800000000000002</v>
      </c>
      <c r="I66" s="11">
        <v>0</v>
      </c>
      <c r="J66" s="11">
        <v>0</v>
      </c>
      <c r="K66" s="11">
        <v>0.56</v>
      </c>
      <c r="L66" s="11">
        <v>11.600000000000001</v>
      </c>
      <c r="M66" s="11">
        <v>60.00000000000001</v>
      </c>
      <c r="N66" s="11">
        <v>18.800000000000004</v>
      </c>
      <c r="O66" s="11">
        <v>1.5600000000000005</v>
      </c>
      <c r="P66" s="44"/>
    </row>
    <row r="67" spans="1:16" ht="15.75">
      <c r="A67" s="73"/>
      <c r="B67" s="9" t="s">
        <v>15</v>
      </c>
      <c r="C67" s="10">
        <v>540</v>
      </c>
      <c r="D67" s="74">
        <f aca="true" t="shared" si="1" ref="D67:O67">SUM(D63:D66)</f>
        <v>16.03</v>
      </c>
      <c r="E67" s="74">
        <f t="shared" si="1"/>
        <v>15.28815868263473</v>
      </c>
      <c r="F67" s="74">
        <f t="shared" si="1"/>
        <v>66.74142215568861</v>
      </c>
      <c r="G67" s="74">
        <f t="shared" si="1"/>
        <v>458.4604790419162</v>
      </c>
      <c r="H67" s="74">
        <f t="shared" si="1"/>
        <v>0.20400000000000001</v>
      </c>
      <c r="I67" s="74">
        <f t="shared" si="1"/>
        <v>10.879999999999999</v>
      </c>
      <c r="J67" s="74">
        <f t="shared" si="1"/>
        <v>51.57604790419161</v>
      </c>
      <c r="K67" s="74">
        <f t="shared" si="1"/>
        <v>2.275434131736527</v>
      </c>
      <c r="L67" s="74">
        <f t="shared" si="1"/>
        <v>216.80356287425147</v>
      </c>
      <c r="M67" s="74">
        <f t="shared" si="1"/>
        <v>303.06820359281437</v>
      </c>
      <c r="N67" s="74">
        <f t="shared" si="1"/>
        <v>68.655</v>
      </c>
      <c r="O67" s="74">
        <f t="shared" si="1"/>
        <v>4.963488023952097</v>
      </c>
      <c r="P67" s="69">
        <v>0.2</v>
      </c>
    </row>
    <row r="68" spans="1:16" ht="15.75">
      <c r="A68" s="143"/>
      <c r="B68" s="144"/>
      <c r="C68" s="145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69"/>
    </row>
    <row r="69" spans="1:15" ht="15.75" customHeight="1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4"/>
    </row>
    <row r="70" spans="1:15" ht="15.75">
      <c r="A70" s="136"/>
      <c r="B70" s="185" t="s">
        <v>17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5" ht="36">
      <c r="A71" s="46" t="s">
        <v>53</v>
      </c>
      <c r="B71" s="40" t="s">
        <v>44</v>
      </c>
      <c r="C71" s="3" t="s">
        <v>57</v>
      </c>
      <c r="D71" s="11">
        <v>2.63</v>
      </c>
      <c r="E71" s="11">
        <v>2.66</v>
      </c>
      <c r="F71" s="11">
        <v>0</v>
      </c>
      <c r="G71" s="11">
        <v>34.333333333333336</v>
      </c>
      <c r="H71" s="11">
        <v>0.003333333333333334</v>
      </c>
      <c r="I71" s="11">
        <v>0.07</v>
      </c>
      <c r="J71" s="11">
        <v>21</v>
      </c>
      <c r="K71" s="11">
        <v>0.04</v>
      </c>
      <c r="L71" s="11">
        <v>100</v>
      </c>
      <c r="M71" s="11">
        <v>60</v>
      </c>
      <c r="N71" s="11">
        <v>5.5</v>
      </c>
      <c r="O71" s="11">
        <v>0.07</v>
      </c>
    </row>
    <row r="72" spans="1:15" ht="36">
      <c r="A72" s="46" t="s">
        <v>98</v>
      </c>
      <c r="B72" s="40" t="s">
        <v>97</v>
      </c>
      <c r="C72" s="3" t="s">
        <v>23</v>
      </c>
      <c r="D72" s="11">
        <v>10.39</v>
      </c>
      <c r="E72" s="11">
        <v>14.79</v>
      </c>
      <c r="F72" s="11">
        <v>10.3</v>
      </c>
      <c r="G72" s="11">
        <v>221</v>
      </c>
      <c r="H72" s="11">
        <v>0.03</v>
      </c>
      <c r="I72" s="11">
        <v>0.92</v>
      </c>
      <c r="J72" s="79"/>
      <c r="K72" s="11">
        <v>2.61</v>
      </c>
      <c r="L72" s="11">
        <v>21.81</v>
      </c>
      <c r="M72" s="11">
        <v>154.15</v>
      </c>
      <c r="N72" s="11">
        <v>22.03</v>
      </c>
      <c r="O72" s="11">
        <v>3.06</v>
      </c>
    </row>
    <row r="73" spans="1:15" ht="36.75">
      <c r="A73" s="45" t="s">
        <v>38</v>
      </c>
      <c r="B73" s="40" t="s">
        <v>106</v>
      </c>
      <c r="C73" s="2">
        <v>150</v>
      </c>
      <c r="D73" s="11">
        <v>3.77</v>
      </c>
      <c r="E73" s="11">
        <v>2.290000000000001</v>
      </c>
      <c r="F73" s="11">
        <v>39.72</v>
      </c>
      <c r="G73" s="11">
        <v>214</v>
      </c>
      <c r="H73" s="11">
        <v>0.21</v>
      </c>
      <c r="I73" s="11">
        <v>0</v>
      </c>
      <c r="J73" s="11">
        <v>0</v>
      </c>
      <c r="K73" s="11">
        <v>0.4</v>
      </c>
      <c r="L73" s="11">
        <v>23.990000000000002</v>
      </c>
      <c r="M73" s="11">
        <v>207.35</v>
      </c>
      <c r="N73" s="11">
        <v>140.52</v>
      </c>
      <c r="O73" s="11">
        <v>4.710000000000001</v>
      </c>
    </row>
    <row r="74" spans="1:15" ht="36">
      <c r="A74" s="46" t="s">
        <v>42</v>
      </c>
      <c r="B74" s="40" t="s">
        <v>32</v>
      </c>
      <c r="C74" s="1" t="s">
        <v>56</v>
      </c>
      <c r="D74" s="11">
        <v>0.112</v>
      </c>
      <c r="E74" s="11">
        <v>0.018000000000000002</v>
      </c>
      <c r="F74" s="11">
        <v>10.149999999999999</v>
      </c>
      <c r="G74" s="11">
        <v>41.32</v>
      </c>
      <c r="H74" s="11">
        <v>-0.0008000000000000008</v>
      </c>
      <c r="I74" s="11">
        <v>2.0299999999999994</v>
      </c>
      <c r="J74" s="11">
        <v>0</v>
      </c>
      <c r="K74" s="11">
        <v>0.005999999999999998</v>
      </c>
      <c r="L74" s="11">
        <v>13.249999999999998</v>
      </c>
      <c r="M74" s="11">
        <v>3.9600000000000004</v>
      </c>
      <c r="N74" s="11">
        <v>2.1599999999999997</v>
      </c>
      <c r="O74" s="11">
        <v>0.33299999999999996</v>
      </c>
    </row>
    <row r="75" spans="1:15" ht="36">
      <c r="A75" s="46" t="s">
        <v>35</v>
      </c>
      <c r="B75" s="40" t="s">
        <v>30</v>
      </c>
      <c r="C75" s="1">
        <v>50</v>
      </c>
      <c r="D75" s="11">
        <v>3.3</v>
      </c>
      <c r="E75" s="11">
        <v>0.6000000000000001</v>
      </c>
      <c r="F75" s="11">
        <v>19.800000000000004</v>
      </c>
      <c r="G75" s="11">
        <v>99.00000000000003</v>
      </c>
      <c r="H75" s="11">
        <v>0.08500000000000002</v>
      </c>
      <c r="I75" s="11">
        <v>0</v>
      </c>
      <c r="J75" s="11">
        <v>0</v>
      </c>
      <c r="K75" s="11">
        <v>0.7000000000000001</v>
      </c>
      <c r="L75" s="11">
        <v>14.500000000000002</v>
      </c>
      <c r="M75" s="11">
        <v>75.00000000000001</v>
      </c>
      <c r="N75" s="11">
        <v>23.500000000000007</v>
      </c>
      <c r="O75" s="11">
        <v>1.9500000000000006</v>
      </c>
    </row>
    <row r="76" spans="1:16" ht="16.5" customHeight="1">
      <c r="A76" s="73"/>
      <c r="B76" s="9" t="s">
        <v>15</v>
      </c>
      <c r="C76" s="10">
        <v>510</v>
      </c>
      <c r="D76" s="74">
        <f>SUM(D71:D75)</f>
        <v>20.201999999999998</v>
      </c>
      <c r="E76" s="74">
        <f aca="true" t="shared" si="2" ref="E76:O76">SUM(E71:E75)</f>
        <v>20.358000000000004</v>
      </c>
      <c r="F76" s="74">
        <f t="shared" si="2"/>
        <v>79.97</v>
      </c>
      <c r="G76" s="74">
        <f t="shared" si="2"/>
        <v>609.6533333333334</v>
      </c>
      <c r="H76" s="74">
        <f t="shared" si="2"/>
        <v>0.32753333333333334</v>
      </c>
      <c r="I76" s="74">
        <f t="shared" si="2"/>
        <v>3.0199999999999996</v>
      </c>
      <c r="J76" s="74">
        <f t="shared" si="2"/>
        <v>21</v>
      </c>
      <c r="K76" s="74">
        <f t="shared" si="2"/>
        <v>3.756</v>
      </c>
      <c r="L76" s="74">
        <f t="shared" si="2"/>
        <v>173.55</v>
      </c>
      <c r="M76" s="74">
        <f t="shared" si="2"/>
        <v>500.46</v>
      </c>
      <c r="N76" s="74">
        <f t="shared" si="2"/>
        <v>193.71</v>
      </c>
      <c r="O76" s="74">
        <f t="shared" si="2"/>
        <v>10.123000000000001</v>
      </c>
      <c r="P76" s="69">
        <v>0.25</v>
      </c>
    </row>
    <row r="77" spans="1:16" ht="16.5" customHeight="1">
      <c r="A77" s="85"/>
      <c r="B77" s="86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69"/>
    </row>
    <row r="78" spans="1:16" ht="16.5" customHeight="1">
      <c r="A78" s="85"/>
      <c r="B78" s="86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69"/>
    </row>
    <row r="79" spans="1:16" ht="16.5" customHeight="1">
      <c r="A79" s="85"/>
      <c r="B79" s="86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69"/>
    </row>
    <row r="80" spans="1:16" ht="16.5" customHeight="1">
      <c r="A80" s="85"/>
      <c r="B80" s="86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69"/>
    </row>
    <row r="81" spans="1:16" ht="16.5" customHeight="1">
      <c r="A81" s="85"/>
      <c r="B81" s="86"/>
      <c r="C81" s="87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69"/>
    </row>
    <row r="82" spans="1:15" ht="116.25" customHeight="1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</row>
    <row r="83" spans="1:15" ht="15.75">
      <c r="A83" s="136"/>
      <c r="B83" s="81" t="s">
        <v>19</v>
      </c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</row>
    <row r="84" spans="1:15" ht="39">
      <c r="A84" s="39" t="s">
        <v>130</v>
      </c>
      <c r="B84" s="82" t="s">
        <v>124</v>
      </c>
      <c r="C84" s="83">
        <v>60</v>
      </c>
      <c r="D84" s="84">
        <v>0.8448</v>
      </c>
      <c r="E84" s="84">
        <v>3.6071999999999997</v>
      </c>
      <c r="F84" s="84">
        <v>4.9559999999999995</v>
      </c>
      <c r="G84" s="84">
        <v>55.68</v>
      </c>
      <c r="H84" s="84">
        <v>0.0102</v>
      </c>
      <c r="I84" s="84">
        <v>3.9899999999999998</v>
      </c>
      <c r="J84" s="84">
        <v>0</v>
      </c>
      <c r="K84" s="84">
        <v>1.62</v>
      </c>
      <c r="L84" s="84">
        <v>21.2784</v>
      </c>
      <c r="M84" s="84">
        <v>24.3792</v>
      </c>
      <c r="N84" s="84">
        <v>12.417000000000002</v>
      </c>
      <c r="O84" s="84">
        <v>0.7944000000000002</v>
      </c>
    </row>
    <row r="85" spans="1:15" ht="34.5" customHeight="1">
      <c r="A85" s="46" t="s">
        <v>58</v>
      </c>
      <c r="B85" s="40" t="s">
        <v>151</v>
      </c>
      <c r="C85" s="3">
        <v>90</v>
      </c>
      <c r="D85" s="11">
        <v>10.2</v>
      </c>
      <c r="E85" s="11">
        <v>12.926</v>
      </c>
      <c r="F85" s="11">
        <v>13.788</v>
      </c>
      <c r="G85" s="11">
        <v>198</v>
      </c>
      <c r="H85" s="11">
        <v>0.09000000000000001</v>
      </c>
      <c r="I85" s="11">
        <v>0.936</v>
      </c>
      <c r="J85" s="11">
        <v>46.260000000000005</v>
      </c>
      <c r="K85" s="11">
        <v>2.52</v>
      </c>
      <c r="L85" s="11">
        <v>47.826</v>
      </c>
      <c r="M85" s="11">
        <v>85.08600000000001</v>
      </c>
      <c r="N85" s="11">
        <v>18.720000000000002</v>
      </c>
      <c r="O85" s="11">
        <v>1.26</v>
      </c>
    </row>
    <row r="86" spans="1:15" ht="36.75">
      <c r="A86" s="45" t="s">
        <v>40</v>
      </c>
      <c r="B86" s="40" t="s">
        <v>39</v>
      </c>
      <c r="C86" s="2" t="s">
        <v>112</v>
      </c>
      <c r="D86" s="11">
        <v>4.11</v>
      </c>
      <c r="E86" s="89">
        <v>3.55</v>
      </c>
      <c r="F86" s="89">
        <v>30.794</v>
      </c>
      <c r="G86" s="89">
        <v>202.8</v>
      </c>
      <c r="H86" s="11">
        <v>0.18600000000000003</v>
      </c>
      <c r="I86" s="11">
        <v>24.214</v>
      </c>
      <c r="J86" s="11">
        <v>12</v>
      </c>
      <c r="K86" s="11">
        <v>0.272</v>
      </c>
      <c r="L86" s="11">
        <v>50.02</v>
      </c>
      <c r="M86" s="11">
        <v>116.36</v>
      </c>
      <c r="N86" s="11">
        <v>37</v>
      </c>
      <c r="O86" s="11">
        <v>1.352</v>
      </c>
    </row>
    <row r="87" spans="1:16" s="43" customFormat="1" ht="36">
      <c r="A87" s="46" t="s">
        <v>137</v>
      </c>
      <c r="B87" s="40" t="s">
        <v>136</v>
      </c>
      <c r="C87" s="2" t="s">
        <v>152</v>
      </c>
      <c r="D87" s="11">
        <v>0.11000000000000001</v>
      </c>
      <c r="E87" s="11">
        <v>0.06000000000000001</v>
      </c>
      <c r="F87" s="11">
        <v>10.98</v>
      </c>
      <c r="G87" s="11">
        <v>44.7</v>
      </c>
      <c r="H87" s="11">
        <v>0.003</v>
      </c>
      <c r="I87" s="11">
        <v>1.03</v>
      </c>
      <c r="J87" s="11">
        <v>0</v>
      </c>
      <c r="K87" s="11">
        <v>0.020000000000000004</v>
      </c>
      <c r="L87" s="11">
        <v>12.549999999999999</v>
      </c>
      <c r="M87" s="11">
        <v>3.9</v>
      </c>
      <c r="N87" s="11">
        <v>2.3</v>
      </c>
      <c r="O87" s="11">
        <v>0.48000000000000004</v>
      </c>
      <c r="P87" s="44"/>
    </row>
    <row r="88" spans="1:15" ht="36">
      <c r="A88" s="46" t="s">
        <v>35</v>
      </c>
      <c r="B88" s="40" t="s">
        <v>29</v>
      </c>
      <c r="C88" s="1">
        <v>20</v>
      </c>
      <c r="D88" s="11">
        <v>1.52</v>
      </c>
      <c r="E88" s="11">
        <v>0.16000000000000003</v>
      </c>
      <c r="F88" s="11">
        <v>9.840000000000002</v>
      </c>
      <c r="G88" s="11">
        <v>47</v>
      </c>
      <c r="H88" s="11">
        <v>0.022000000000000002</v>
      </c>
      <c r="I88" s="11">
        <v>0</v>
      </c>
      <c r="J88" s="11">
        <v>0</v>
      </c>
      <c r="K88" s="11">
        <v>0.22000000000000003</v>
      </c>
      <c r="L88" s="11">
        <v>4</v>
      </c>
      <c r="M88" s="11">
        <v>13</v>
      </c>
      <c r="N88" s="11">
        <v>2.8000000000000003</v>
      </c>
      <c r="O88" s="11">
        <v>0.22000000000000003</v>
      </c>
    </row>
    <row r="89" spans="1:15" ht="36">
      <c r="A89" s="46" t="s">
        <v>34</v>
      </c>
      <c r="B89" s="40" t="s">
        <v>30</v>
      </c>
      <c r="C89" s="1">
        <v>30</v>
      </c>
      <c r="D89" s="11">
        <v>1.9799999999999998</v>
      </c>
      <c r="E89" s="11">
        <v>0.36</v>
      </c>
      <c r="F89" s="11">
        <v>11.88</v>
      </c>
      <c r="G89" s="11">
        <v>59.4</v>
      </c>
      <c r="H89" s="11">
        <v>0.051000000000000004</v>
      </c>
      <c r="I89" s="11">
        <v>0</v>
      </c>
      <c r="J89" s="11">
        <v>0</v>
      </c>
      <c r="K89" s="11">
        <v>0.42</v>
      </c>
      <c r="L89" s="11">
        <v>8.7</v>
      </c>
      <c r="M89" s="11">
        <v>45</v>
      </c>
      <c r="N89" s="11">
        <v>14.1</v>
      </c>
      <c r="O89" s="11">
        <v>1.17</v>
      </c>
    </row>
    <row r="90" spans="1:16" ht="15.75">
      <c r="A90" s="73"/>
      <c r="B90" s="9" t="s">
        <v>15</v>
      </c>
      <c r="C90" s="10">
        <v>553</v>
      </c>
      <c r="D90" s="74">
        <f>D84+D85+D86+D87+D88+D89</f>
        <v>18.764799999999997</v>
      </c>
      <c r="E90" s="74">
        <f aca="true" t="shared" si="3" ref="E90:O90">E84+E85+E86+E87+E88+E89</f>
        <v>20.6632</v>
      </c>
      <c r="F90" s="74">
        <f t="shared" si="3"/>
        <v>82.238</v>
      </c>
      <c r="G90" s="74">
        <f t="shared" si="3"/>
        <v>607.58</v>
      </c>
      <c r="H90" s="74">
        <f t="shared" si="3"/>
        <v>0.3622</v>
      </c>
      <c r="I90" s="74">
        <f t="shared" si="3"/>
        <v>30.17</v>
      </c>
      <c r="J90" s="74">
        <f t="shared" si="3"/>
        <v>58.260000000000005</v>
      </c>
      <c r="K90" s="74">
        <f t="shared" si="3"/>
        <v>5.072</v>
      </c>
      <c r="L90" s="74">
        <f t="shared" si="3"/>
        <v>144.3744</v>
      </c>
      <c r="M90" s="74">
        <f t="shared" si="3"/>
        <v>287.7252</v>
      </c>
      <c r="N90" s="74">
        <f t="shared" si="3"/>
        <v>87.33699999999999</v>
      </c>
      <c r="O90" s="74">
        <f t="shared" si="3"/>
        <v>5.276400000000001</v>
      </c>
      <c r="P90" s="69">
        <v>0.25</v>
      </c>
    </row>
    <row r="91" spans="1:15" ht="15.75" customHeight="1">
      <c r="A91" s="193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5"/>
    </row>
    <row r="92" spans="1:15" ht="15.75">
      <c r="A92" s="136"/>
      <c r="B92" s="185" t="s">
        <v>20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6" s="43" customFormat="1" ht="36">
      <c r="A93" s="46" t="s">
        <v>33</v>
      </c>
      <c r="B93" s="40" t="s">
        <v>31</v>
      </c>
      <c r="C93" s="1">
        <v>100</v>
      </c>
      <c r="D93" s="11">
        <v>0.4</v>
      </c>
      <c r="E93" s="11">
        <v>0.4</v>
      </c>
      <c r="F93" s="11">
        <v>9.8</v>
      </c>
      <c r="G93" s="11">
        <v>47</v>
      </c>
      <c r="H93" s="11">
        <v>0.03</v>
      </c>
      <c r="I93" s="11">
        <v>10</v>
      </c>
      <c r="J93" s="11"/>
      <c r="K93" s="11">
        <v>0.2</v>
      </c>
      <c r="L93" s="11">
        <v>16</v>
      </c>
      <c r="M93" s="11">
        <v>11</v>
      </c>
      <c r="N93" s="11">
        <v>9</v>
      </c>
      <c r="O93" s="11">
        <v>2.2</v>
      </c>
      <c r="P93" s="44"/>
    </row>
    <row r="94" spans="1:15" ht="36.75">
      <c r="A94" s="45" t="s">
        <v>45</v>
      </c>
      <c r="B94" s="40" t="s">
        <v>44</v>
      </c>
      <c r="C94" s="1">
        <v>15</v>
      </c>
      <c r="D94" s="11">
        <v>3.945</v>
      </c>
      <c r="E94" s="11">
        <v>3.99</v>
      </c>
      <c r="F94" s="11">
        <v>0</v>
      </c>
      <c r="G94" s="11">
        <v>51.5</v>
      </c>
      <c r="H94" s="11">
        <v>0.005</v>
      </c>
      <c r="I94" s="11">
        <v>0.105</v>
      </c>
      <c r="J94" s="11">
        <v>31.5</v>
      </c>
      <c r="K94" s="11">
        <v>0.06</v>
      </c>
      <c r="L94" s="11">
        <v>150</v>
      </c>
      <c r="M94" s="11">
        <v>90</v>
      </c>
      <c r="N94" s="11">
        <v>8.25</v>
      </c>
      <c r="O94" s="11">
        <v>0.105</v>
      </c>
    </row>
    <row r="95" spans="1:15" ht="36.75">
      <c r="A95" s="45" t="s">
        <v>82</v>
      </c>
      <c r="B95" s="40" t="s">
        <v>83</v>
      </c>
      <c r="C95" s="3" t="s">
        <v>18</v>
      </c>
      <c r="D95" s="11">
        <v>8.79</v>
      </c>
      <c r="E95" s="11">
        <v>11.201999999999998</v>
      </c>
      <c r="F95" s="11">
        <v>31.401999999999997</v>
      </c>
      <c r="G95" s="11">
        <v>295.65</v>
      </c>
      <c r="H95" s="11">
        <v>0.15</v>
      </c>
      <c r="I95" s="11">
        <v>0.315</v>
      </c>
      <c r="J95" s="11">
        <v>37.7</v>
      </c>
      <c r="K95" s="11">
        <v>1.2799999999999998</v>
      </c>
      <c r="L95" s="11">
        <v>26.339999999999996</v>
      </c>
      <c r="M95" s="11">
        <v>137.14499999999998</v>
      </c>
      <c r="N95" s="11">
        <v>34.662</v>
      </c>
      <c r="O95" s="11">
        <v>1.2639999999999998</v>
      </c>
    </row>
    <row r="96" spans="1:15" ht="36.75">
      <c r="A96" s="45" t="s">
        <v>115</v>
      </c>
      <c r="B96" s="40" t="s">
        <v>159</v>
      </c>
      <c r="C96" s="1">
        <v>200</v>
      </c>
      <c r="D96" s="11">
        <v>3.1660000000000004</v>
      </c>
      <c r="E96" s="11">
        <v>2.6780000000000004</v>
      </c>
      <c r="F96" s="11">
        <v>15.946000000000002</v>
      </c>
      <c r="G96" s="11">
        <v>100.60000000000001</v>
      </c>
      <c r="H96" s="11">
        <v>0.044000000000000004</v>
      </c>
      <c r="I96" s="11">
        <v>1.3</v>
      </c>
      <c r="J96" s="11">
        <v>20</v>
      </c>
      <c r="K96" s="11">
        <v>0</v>
      </c>
      <c r="L96" s="11">
        <v>125.78</v>
      </c>
      <c r="M96" s="11">
        <v>90</v>
      </c>
      <c r="N96" s="11">
        <v>14</v>
      </c>
      <c r="O96" s="11">
        <v>0.134</v>
      </c>
    </row>
    <row r="97" spans="1:15" ht="36">
      <c r="A97" s="46" t="s">
        <v>35</v>
      </c>
      <c r="B97" s="40" t="s">
        <v>29</v>
      </c>
      <c r="C97" s="1">
        <v>25</v>
      </c>
      <c r="D97" s="11">
        <v>1.9</v>
      </c>
      <c r="E97" s="11">
        <v>0.20000000000000004</v>
      </c>
      <c r="F97" s="11">
        <v>12.300000000000002</v>
      </c>
      <c r="G97" s="11">
        <v>58.75</v>
      </c>
      <c r="H97" s="11">
        <v>0.027500000000000004</v>
      </c>
      <c r="I97" s="11">
        <v>0</v>
      </c>
      <c r="J97" s="11">
        <v>0</v>
      </c>
      <c r="K97" s="11">
        <v>0.275</v>
      </c>
      <c r="L97" s="11">
        <v>5</v>
      </c>
      <c r="M97" s="11">
        <v>16.25</v>
      </c>
      <c r="N97" s="11">
        <v>3.5000000000000004</v>
      </c>
      <c r="O97" s="11">
        <v>0.275</v>
      </c>
    </row>
    <row r="98" spans="1:16" s="43" customFormat="1" ht="34.5" customHeight="1">
      <c r="A98" s="46" t="s">
        <v>34</v>
      </c>
      <c r="B98" s="36" t="s">
        <v>30</v>
      </c>
      <c r="C98" s="2">
        <v>30</v>
      </c>
      <c r="D98" s="11">
        <v>1.9799999999999998</v>
      </c>
      <c r="E98" s="11">
        <v>0.36</v>
      </c>
      <c r="F98" s="11">
        <v>11.88</v>
      </c>
      <c r="G98" s="11">
        <v>59.4</v>
      </c>
      <c r="H98" s="11">
        <v>0.051000000000000004</v>
      </c>
      <c r="I98" s="11">
        <v>0</v>
      </c>
      <c r="J98" s="11">
        <v>0</v>
      </c>
      <c r="K98" s="11">
        <v>0.42</v>
      </c>
      <c r="L98" s="11">
        <v>8.7</v>
      </c>
      <c r="M98" s="11">
        <v>45</v>
      </c>
      <c r="N98" s="11">
        <v>14.1</v>
      </c>
      <c r="O98" s="11">
        <v>1.17</v>
      </c>
      <c r="P98" s="44"/>
    </row>
    <row r="99" spans="1:16" ht="15.75">
      <c r="A99" s="73"/>
      <c r="B99" s="90"/>
      <c r="C99" s="10">
        <v>525</v>
      </c>
      <c r="D99" s="74">
        <f>SUM(D93:D98)</f>
        <v>20.180999999999997</v>
      </c>
      <c r="E99" s="74">
        <f aca="true" t="shared" si="4" ref="E99:O99">SUM(E93:E98)</f>
        <v>18.83</v>
      </c>
      <c r="F99" s="74">
        <f t="shared" si="4"/>
        <v>81.32799999999999</v>
      </c>
      <c r="G99" s="74">
        <f t="shared" si="4"/>
        <v>612.9</v>
      </c>
      <c r="H99" s="74">
        <f t="shared" si="4"/>
        <v>0.3075</v>
      </c>
      <c r="I99" s="74">
        <f t="shared" si="4"/>
        <v>11.72</v>
      </c>
      <c r="J99" s="74">
        <f t="shared" si="4"/>
        <v>89.2</v>
      </c>
      <c r="K99" s="74">
        <f t="shared" si="4"/>
        <v>2.235</v>
      </c>
      <c r="L99" s="74">
        <f t="shared" si="4"/>
        <v>331.82</v>
      </c>
      <c r="M99" s="74">
        <f t="shared" si="4"/>
        <v>389.395</v>
      </c>
      <c r="N99" s="74">
        <f t="shared" si="4"/>
        <v>83.512</v>
      </c>
      <c r="O99" s="74">
        <f t="shared" si="4"/>
        <v>5.148</v>
      </c>
      <c r="P99" s="69">
        <v>0.25</v>
      </c>
    </row>
    <row r="100" spans="1:15" ht="15.75">
      <c r="A100" s="91"/>
      <c r="B100" s="92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ht="15.75">
      <c r="A101" s="136"/>
      <c r="B101" s="185" t="s">
        <v>21</v>
      </c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ht="36">
      <c r="A102" s="46" t="s">
        <v>147</v>
      </c>
      <c r="B102" s="100" t="s">
        <v>135</v>
      </c>
      <c r="C102" s="6">
        <v>60</v>
      </c>
      <c r="D102" s="11">
        <v>1.0242</v>
      </c>
      <c r="E102" s="11">
        <v>3.0023999999999997</v>
      </c>
      <c r="F102" s="11">
        <v>5.074799999999999</v>
      </c>
      <c r="G102" s="11">
        <v>51.419999999999995</v>
      </c>
      <c r="H102" s="11">
        <v>0.013199999999999998</v>
      </c>
      <c r="I102" s="11">
        <v>11.885999999999997</v>
      </c>
      <c r="J102" s="11">
        <v>0</v>
      </c>
      <c r="K102" s="11">
        <v>9.24</v>
      </c>
      <c r="L102" s="11">
        <v>31.345799999999997</v>
      </c>
      <c r="M102" s="11">
        <v>20.371199999999998</v>
      </c>
      <c r="N102" s="11">
        <v>9.606600000000002</v>
      </c>
      <c r="O102" s="11">
        <v>0.40020000000000006</v>
      </c>
    </row>
    <row r="103" spans="1:15" ht="36.75">
      <c r="A103" s="45" t="s">
        <v>155</v>
      </c>
      <c r="B103" s="40" t="s">
        <v>156</v>
      </c>
      <c r="C103" s="3" t="s">
        <v>43</v>
      </c>
      <c r="D103" s="11">
        <v>13.17</v>
      </c>
      <c r="E103" s="11">
        <v>10.7</v>
      </c>
      <c r="F103" s="11">
        <v>15.788</v>
      </c>
      <c r="G103" s="11">
        <v>193.3</v>
      </c>
      <c r="H103" s="11">
        <v>0.09000000000000001</v>
      </c>
      <c r="I103" s="11">
        <v>0.936</v>
      </c>
      <c r="J103" s="11">
        <v>46.260000000000005</v>
      </c>
      <c r="K103" s="11">
        <v>2.52</v>
      </c>
      <c r="L103" s="11">
        <v>47.826</v>
      </c>
      <c r="M103" s="11">
        <v>85.08600000000001</v>
      </c>
      <c r="N103" s="11">
        <v>18.720000000000002</v>
      </c>
      <c r="O103" s="11">
        <v>1.26</v>
      </c>
    </row>
    <row r="104" spans="1:15" ht="36.75">
      <c r="A104" s="45" t="s">
        <v>154</v>
      </c>
      <c r="B104" s="40" t="s">
        <v>153</v>
      </c>
      <c r="C104" s="3" t="s">
        <v>112</v>
      </c>
      <c r="D104" s="11">
        <v>3.6285</v>
      </c>
      <c r="E104" s="11">
        <v>6.504</v>
      </c>
      <c r="F104" s="11">
        <v>37.576499999999996</v>
      </c>
      <c r="G104" s="11">
        <v>223.35</v>
      </c>
      <c r="H104" s="11">
        <v>0.03</v>
      </c>
      <c r="I104" s="11">
        <v>0</v>
      </c>
      <c r="J104" s="11">
        <v>12</v>
      </c>
      <c r="K104" s="11">
        <v>0.29100000000000004</v>
      </c>
      <c r="L104" s="11">
        <v>6.029999999999999</v>
      </c>
      <c r="M104" s="11">
        <v>78.81</v>
      </c>
      <c r="N104" s="11">
        <v>25.455</v>
      </c>
      <c r="O104" s="11">
        <v>0.525</v>
      </c>
    </row>
    <row r="105" spans="1:15" ht="36">
      <c r="A105" s="46" t="s">
        <v>42</v>
      </c>
      <c r="B105" s="40" t="s">
        <v>32</v>
      </c>
      <c r="C105" s="1" t="s">
        <v>56</v>
      </c>
      <c r="D105" s="11">
        <v>0.112</v>
      </c>
      <c r="E105" s="11">
        <v>0.018000000000000002</v>
      </c>
      <c r="F105" s="11">
        <v>10.149999999999999</v>
      </c>
      <c r="G105" s="11">
        <v>41.32</v>
      </c>
      <c r="H105" s="11">
        <v>-0.0008000000000000008</v>
      </c>
      <c r="I105" s="11">
        <v>2.0299999999999994</v>
      </c>
      <c r="J105" s="11">
        <v>0</v>
      </c>
      <c r="K105" s="11">
        <v>0.005999999999999998</v>
      </c>
      <c r="L105" s="11">
        <v>13.249999999999998</v>
      </c>
      <c r="M105" s="11">
        <v>3.9600000000000004</v>
      </c>
      <c r="N105" s="11">
        <v>2.1599999999999997</v>
      </c>
      <c r="O105" s="11">
        <v>0.33299999999999996</v>
      </c>
    </row>
    <row r="106" spans="1:16" s="43" customFormat="1" ht="39" customHeight="1">
      <c r="A106" s="46" t="s">
        <v>34</v>
      </c>
      <c r="B106" s="40" t="s">
        <v>30</v>
      </c>
      <c r="C106" s="1">
        <v>30</v>
      </c>
      <c r="D106" s="11">
        <v>1.9799999999999998</v>
      </c>
      <c r="E106" s="11">
        <v>0.36</v>
      </c>
      <c r="F106" s="11">
        <v>11.88</v>
      </c>
      <c r="G106" s="11">
        <v>59.4</v>
      </c>
      <c r="H106" s="11">
        <v>0.051000000000000004</v>
      </c>
      <c r="I106" s="11">
        <v>0</v>
      </c>
      <c r="J106" s="11">
        <v>0</v>
      </c>
      <c r="K106" s="11">
        <v>0.42</v>
      </c>
      <c r="L106" s="11">
        <v>8.7</v>
      </c>
      <c r="M106" s="11">
        <v>45</v>
      </c>
      <c r="N106" s="11">
        <v>14.1</v>
      </c>
      <c r="O106" s="11">
        <v>1.17</v>
      </c>
      <c r="P106" s="44"/>
    </row>
    <row r="107" spans="1:16" ht="15.75">
      <c r="A107" s="46"/>
      <c r="B107" s="9" t="s">
        <v>15</v>
      </c>
      <c r="C107" s="12">
        <v>533</v>
      </c>
      <c r="D107" s="139">
        <f>SUM(D102:D106)</f>
        <v>19.9147</v>
      </c>
      <c r="E107" s="139">
        <f aca="true" t="shared" si="5" ref="E107:O107">SUM(E102:E106)</f>
        <v>20.5844</v>
      </c>
      <c r="F107" s="139">
        <f t="shared" si="5"/>
        <v>80.46929999999999</v>
      </c>
      <c r="G107" s="139">
        <f t="shared" si="5"/>
        <v>568.79</v>
      </c>
      <c r="H107" s="139">
        <f t="shared" si="5"/>
        <v>0.1834</v>
      </c>
      <c r="I107" s="139">
        <f t="shared" si="5"/>
        <v>14.851999999999997</v>
      </c>
      <c r="J107" s="139">
        <f t="shared" si="5"/>
        <v>58.260000000000005</v>
      </c>
      <c r="K107" s="139">
        <f t="shared" si="5"/>
        <v>12.477</v>
      </c>
      <c r="L107" s="139">
        <f t="shared" si="5"/>
        <v>107.1518</v>
      </c>
      <c r="M107" s="139">
        <f t="shared" si="5"/>
        <v>233.2272</v>
      </c>
      <c r="N107" s="139">
        <f t="shared" si="5"/>
        <v>70.0416</v>
      </c>
      <c r="O107" s="139">
        <f t="shared" si="5"/>
        <v>3.6882</v>
      </c>
      <c r="P107" s="69">
        <v>0.25</v>
      </c>
    </row>
    <row r="108" spans="1:15" ht="15.75">
      <c r="A108" s="65"/>
      <c r="B108" s="101" t="s">
        <v>109</v>
      </c>
      <c r="C108" s="12">
        <f aca="true" t="shared" si="6" ref="C108:O108">C60+C67+C76+C90+C99+C107</f>
        <v>3176</v>
      </c>
      <c r="D108" s="102">
        <f t="shared" si="6"/>
        <v>114.82679999999999</v>
      </c>
      <c r="E108" s="102">
        <f t="shared" si="6"/>
        <v>115.47435868263474</v>
      </c>
      <c r="F108" s="102">
        <f t="shared" si="6"/>
        <v>472.93912215568855</v>
      </c>
      <c r="G108" s="102">
        <f t="shared" si="6"/>
        <v>3430.32381237525</v>
      </c>
      <c r="H108" s="102">
        <f t="shared" si="6"/>
        <v>1.6406333333333334</v>
      </c>
      <c r="I108" s="102">
        <f t="shared" si="6"/>
        <v>76.70400000000001</v>
      </c>
      <c r="J108" s="102">
        <f t="shared" si="6"/>
        <v>344.5560479041916</v>
      </c>
      <c r="K108" s="102">
        <f t="shared" si="6"/>
        <v>31.049134131736526</v>
      </c>
      <c r="L108" s="102">
        <f t="shared" si="6"/>
        <v>1083.3772628742515</v>
      </c>
      <c r="M108" s="102">
        <f t="shared" si="6"/>
        <v>1930.0493535928142</v>
      </c>
      <c r="N108" s="102">
        <f t="shared" si="6"/>
        <v>570.4746</v>
      </c>
      <c r="O108" s="102">
        <f t="shared" si="6"/>
        <v>33.432688023952096</v>
      </c>
    </row>
    <row r="109" spans="1:15" ht="15.75">
      <c r="A109" s="91"/>
      <c r="B109" s="92"/>
      <c r="C109" s="93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15" ht="15.75">
      <c r="A110" s="91"/>
      <c r="B110" s="92"/>
      <c r="C110" s="93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</row>
    <row r="111" spans="1:15" ht="15.75">
      <c r="A111" s="91"/>
      <c r="B111" s="92"/>
      <c r="C111" s="93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</row>
    <row r="112" spans="1:15" ht="15.75">
      <c r="A112" s="91"/>
      <c r="B112" s="92"/>
      <c r="C112" s="93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</row>
    <row r="113" spans="1:15" ht="15.75">
      <c r="A113" s="91"/>
      <c r="B113" s="92"/>
      <c r="C113" s="93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</row>
    <row r="114" spans="1:15" ht="15.75">
      <c r="A114" s="91"/>
      <c r="B114" s="92"/>
      <c r="C114" s="93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</row>
    <row r="115" spans="1:15" ht="15.75">
      <c r="A115" s="91"/>
      <c r="B115" s="92"/>
      <c r="C115" s="93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</row>
    <row r="116" spans="1:15" ht="15.75">
      <c r="A116" s="91"/>
      <c r="B116" s="92"/>
      <c r="C116" s="93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</row>
    <row r="117" spans="1:15" ht="15.75">
      <c r="A117" s="91"/>
      <c r="B117" s="92"/>
      <c r="C117" s="93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</row>
    <row r="118" spans="1:15" ht="15.75">
      <c r="A118" s="91"/>
      <c r="B118" s="92"/>
      <c r="C118" s="93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</row>
    <row r="119" spans="1:15" ht="15.75">
      <c r="A119" s="103"/>
      <c r="B119" s="86"/>
      <c r="C119" s="9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1:15" ht="15.75">
      <c r="A120" s="105"/>
      <c r="B120" s="186" t="s">
        <v>13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</row>
    <row r="121" spans="1:15" ht="15.75">
      <c r="A121" s="141"/>
      <c r="B121" s="191" t="s">
        <v>14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</row>
    <row r="122" spans="1:15" ht="15">
      <c r="A122" s="140" t="s">
        <v>58</v>
      </c>
      <c r="B122" s="40" t="s">
        <v>151</v>
      </c>
      <c r="C122" s="6">
        <v>90</v>
      </c>
      <c r="D122" s="11">
        <v>10.2</v>
      </c>
      <c r="E122" s="11">
        <v>12.926</v>
      </c>
      <c r="F122" s="11">
        <v>13.788</v>
      </c>
      <c r="G122" s="11">
        <v>198</v>
      </c>
      <c r="H122" s="11">
        <v>0.09000000000000001</v>
      </c>
      <c r="I122" s="11">
        <v>0.936</v>
      </c>
      <c r="J122" s="11">
        <v>46.260000000000005</v>
      </c>
      <c r="K122" s="11">
        <v>2.52</v>
      </c>
      <c r="L122" s="11">
        <v>47.826</v>
      </c>
      <c r="M122" s="11">
        <v>85.08600000000001</v>
      </c>
      <c r="N122" s="11">
        <v>18.720000000000002</v>
      </c>
      <c r="O122" s="11">
        <v>1.26</v>
      </c>
    </row>
    <row r="123" spans="1:15" ht="36">
      <c r="A123" s="46" t="s">
        <v>133</v>
      </c>
      <c r="B123" s="40" t="s">
        <v>122</v>
      </c>
      <c r="C123" s="2" t="s">
        <v>78</v>
      </c>
      <c r="D123" s="11">
        <v>4.085</v>
      </c>
      <c r="E123" s="11">
        <v>5.08</v>
      </c>
      <c r="F123" s="11">
        <v>37.261</v>
      </c>
      <c r="G123" s="11">
        <v>216.9</v>
      </c>
      <c r="H123" s="11">
        <v>0.171</v>
      </c>
      <c r="I123" s="11">
        <v>1.053</v>
      </c>
      <c r="J123" s="11">
        <v>28.2</v>
      </c>
      <c r="K123" s="11">
        <v>0.129</v>
      </c>
      <c r="L123" s="11">
        <v>122.85</v>
      </c>
      <c r="M123" s="11">
        <v>164.133</v>
      </c>
      <c r="N123" s="11">
        <v>42.84</v>
      </c>
      <c r="O123" s="11">
        <v>1.095</v>
      </c>
    </row>
    <row r="124" spans="1:15" ht="36">
      <c r="A124" s="46" t="s">
        <v>37</v>
      </c>
      <c r="B124" s="40" t="s">
        <v>125</v>
      </c>
      <c r="C124" s="2" t="s">
        <v>56</v>
      </c>
      <c r="D124" s="11">
        <v>0.235</v>
      </c>
      <c r="E124" s="11">
        <v>0.09</v>
      </c>
      <c r="F124" s="11">
        <v>12.424999999999999</v>
      </c>
      <c r="G124" s="11">
        <v>54.2</v>
      </c>
      <c r="H124" s="11">
        <v>0.0035</v>
      </c>
      <c r="I124" s="11">
        <v>50.029999999999994</v>
      </c>
      <c r="J124" s="11">
        <v>0</v>
      </c>
      <c r="K124" s="11">
        <v>0.19</v>
      </c>
      <c r="L124" s="11">
        <v>13.95</v>
      </c>
      <c r="M124" s="11">
        <v>3.65</v>
      </c>
      <c r="N124" s="11">
        <v>2.25</v>
      </c>
      <c r="O124" s="11">
        <v>0.41500000000000004</v>
      </c>
    </row>
    <row r="125" spans="1:15" ht="36">
      <c r="A125" s="46" t="s">
        <v>35</v>
      </c>
      <c r="B125" s="40" t="s">
        <v>29</v>
      </c>
      <c r="C125" s="1">
        <v>25</v>
      </c>
      <c r="D125" s="11">
        <v>1.9</v>
      </c>
      <c r="E125" s="11">
        <v>0.2</v>
      </c>
      <c r="F125" s="11">
        <v>12.3</v>
      </c>
      <c r="G125" s="11">
        <v>58.75</v>
      </c>
      <c r="H125" s="11">
        <v>0.0275</v>
      </c>
      <c r="I125" s="11">
        <v>0</v>
      </c>
      <c r="J125" s="11">
        <v>0</v>
      </c>
      <c r="K125" s="11">
        <v>0.275</v>
      </c>
      <c r="L125" s="11">
        <v>5</v>
      </c>
      <c r="M125" s="11">
        <v>16.25</v>
      </c>
      <c r="N125" s="11">
        <v>3.5</v>
      </c>
      <c r="O125" s="11">
        <v>0.275</v>
      </c>
    </row>
    <row r="126" spans="1:16" s="43" customFormat="1" ht="39" customHeight="1">
      <c r="A126" s="46" t="s">
        <v>34</v>
      </c>
      <c r="B126" s="40" t="s">
        <v>30</v>
      </c>
      <c r="C126" s="1">
        <v>30</v>
      </c>
      <c r="D126" s="11">
        <v>1.9799999999999998</v>
      </c>
      <c r="E126" s="11">
        <v>0.36</v>
      </c>
      <c r="F126" s="11">
        <v>11.88</v>
      </c>
      <c r="G126" s="11">
        <v>59.4</v>
      </c>
      <c r="H126" s="11">
        <v>0.051000000000000004</v>
      </c>
      <c r="I126" s="11">
        <v>0</v>
      </c>
      <c r="J126" s="11">
        <v>0</v>
      </c>
      <c r="K126" s="11">
        <v>0.42</v>
      </c>
      <c r="L126" s="11">
        <v>8.7</v>
      </c>
      <c r="M126" s="11">
        <v>45</v>
      </c>
      <c r="N126" s="11">
        <v>14.1</v>
      </c>
      <c r="O126" s="11">
        <v>1.17</v>
      </c>
      <c r="P126" s="44"/>
    </row>
    <row r="127" spans="1:16" ht="15.75">
      <c r="A127" s="65"/>
      <c r="B127" s="101" t="s">
        <v>15</v>
      </c>
      <c r="C127" s="4">
        <v>528</v>
      </c>
      <c r="D127" s="8">
        <f>SUM(D122:D126)</f>
        <v>18.4</v>
      </c>
      <c r="E127" s="8">
        <f aca="true" t="shared" si="7" ref="E127:O127">SUM(E122:E126)</f>
        <v>18.656</v>
      </c>
      <c r="F127" s="8">
        <f t="shared" si="7"/>
        <v>87.654</v>
      </c>
      <c r="G127" s="8">
        <f t="shared" si="7"/>
        <v>587.2499999999999</v>
      </c>
      <c r="H127" s="8">
        <f t="shared" si="7"/>
        <v>0.343</v>
      </c>
      <c r="I127" s="8">
        <f t="shared" si="7"/>
        <v>52.01899999999999</v>
      </c>
      <c r="J127" s="8">
        <f t="shared" si="7"/>
        <v>74.46000000000001</v>
      </c>
      <c r="K127" s="8">
        <f t="shared" si="7"/>
        <v>3.534</v>
      </c>
      <c r="L127" s="8">
        <f t="shared" si="7"/>
        <v>198.32599999999996</v>
      </c>
      <c r="M127" s="8">
        <f t="shared" si="7"/>
        <v>314.119</v>
      </c>
      <c r="N127" s="8">
        <f t="shared" si="7"/>
        <v>81.41</v>
      </c>
      <c r="O127" s="8">
        <f t="shared" si="7"/>
        <v>4.215</v>
      </c>
      <c r="P127" s="69">
        <v>0.25</v>
      </c>
    </row>
    <row r="128" spans="1:15" ht="15.75" customHeight="1">
      <c r="A128" s="196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8"/>
    </row>
    <row r="129" spans="1:15" ht="15.75">
      <c r="A129" s="141"/>
      <c r="B129" s="191" t="s">
        <v>16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</row>
    <row r="130" spans="1:16" s="43" customFormat="1" ht="36">
      <c r="A130" s="46" t="s">
        <v>33</v>
      </c>
      <c r="B130" s="40" t="s">
        <v>31</v>
      </c>
      <c r="C130" s="1">
        <v>100</v>
      </c>
      <c r="D130" s="11">
        <v>0.4</v>
      </c>
      <c r="E130" s="11">
        <v>0.4</v>
      </c>
      <c r="F130" s="11">
        <v>9.8</v>
      </c>
      <c r="G130" s="11">
        <v>47</v>
      </c>
      <c r="H130" s="11">
        <v>0.03</v>
      </c>
      <c r="I130" s="11">
        <v>10</v>
      </c>
      <c r="J130" s="11"/>
      <c r="K130" s="11">
        <v>0.2</v>
      </c>
      <c r="L130" s="11">
        <v>16</v>
      </c>
      <c r="M130" s="11">
        <v>11</v>
      </c>
      <c r="N130" s="11">
        <v>9</v>
      </c>
      <c r="O130" s="11">
        <v>2.2</v>
      </c>
      <c r="P130" s="44"/>
    </row>
    <row r="131" spans="1:15" ht="36">
      <c r="A131" s="46" t="s">
        <v>99</v>
      </c>
      <c r="B131" s="40" t="s">
        <v>101</v>
      </c>
      <c r="C131" s="3" t="s">
        <v>22</v>
      </c>
      <c r="D131" s="11">
        <v>15.945833333333336</v>
      </c>
      <c r="E131" s="89">
        <v>19.55</v>
      </c>
      <c r="F131" s="89">
        <v>39.745</v>
      </c>
      <c r="G131" s="11">
        <v>408.4166666666667</v>
      </c>
      <c r="H131" s="11">
        <v>0.03916666666666667</v>
      </c>
      <c r="I131" s="11">
        <v>0.265</v>
      </c>
      <c r="J131" s="11">
        <v>0</v>
      </c>
      <c r="K131" s="11">
        <v>4.225</v>
      </c>
      <c r="L131" s="11">
        <v>29.32666666666667</v>
      </c>
      <c r="M131" s="11">
        <v>176.22833333333335</v>
      </c>
      <c r="N131" s="11">
        <v>40.583333333333336</v>
      </c>
      <c r="O131" s="11">
        <v>2.641666666666666</v>
      </c>
    </row>
    <row r="132" spans="1:16" s="43" customFormat="1" ht="36">
      <c r="A132" s="46" t="s">
        <v>37</v>
      </c>
      <c r="B132" s="40" t="s">
        <v>27</v>
      </c>
      <c r="C132" s="2" t="s">
        <v>55</v>
      </c>
      <c r="D132" s="11">
        <v>0.07</v>
      </c>
      <c r="E132" s="11">
        <v>0.02</v>
      </c>
      <c r="F132" s="11">
        <v>10.01</v>
      </c>
      <c r="G132" s="11">
        <v>40</v>
      </c>
      <c r="H132" s="11">
        <v>0</v>
      </c>
      <c r="I132" s="11">
        <v>0.03</v>
      </c>
      <c r="J132" s="11">
        <v>0</v>
      </c>
      <c r="K132" s="11">
        <v>0</v>
      </c>
      <c r="L132" s="11">
        <v>10.95</v>
      </c>
      <c r="M132" s="11">
        <v>2.8</v>
      </c>
      <c r="N132" s="11">
        <v>1.4</v>
      </c>
      <c r="O132" s="11">
        <v>0.265</v>
      </c>
      <c r="P132" s="44"/>
    </row>
    <row r="133" spans="1:15" ht="36">
      <c r="A133" s="46" t="s">
        <v>35</v>
      </c>
      <c r="B133" s="40" t="s">
        <v>29</v>
      </c>
      <c r="C133" s="1">
        <v>25</v>
      </c>
      <c r="D133" s="11">
        <v>1.9</v>
      </c>
      <c r="E133" s="11">
        <v>0.2</v>
      </c>
      <c r="F133" s="11">
        <v>12.3</v>
      </c>
      <c r="G133" s="11">
        <v>58.75</v>
      </c>
      <c r="H133" s="11">
        <v>0.0275</v>
      </c>
      <c r="I133" s="11">
        <v>0</v>
      </c>
      <c r="J133" s="11">
        <v>0</v>
      </c>
      <c r="K133" s="11">
        <v>0.275</v>
      </c>
      <c r="L133" s="11">
        <v>5</v>
      </c>
      <c r="M133" s="11">
        <v>16.25</v>
      </c>
      <c r="N133" s="11">
        <v>3.5</v>
      </c>
      <c r="O133" s="11">
        <v>0.275</v>
      </c>
    </row>
    <row r="134" spans="1:16" s="43" customFormat="1" ht="39" customHeight="1">
      <c r="A134" s="46" t="s">
        <v>34</v>
      </c>
      <c r="B134" s="40" t="s">
        <v>30</v>
      </c>
      <c r="C134" s="1">
        <v>20</v>
      </c>
      <c r="D134" s="11">
        <v>1.32</v>
      </c>
      <c r="E134" s="11">
        <v>0.24000000000000002</v>
      </c>
      <c r="F134" s="11">
        <v>7.920000000000002</v>
      </c>
      <c r="G134" s="11">
        <v>39.60000000000001</v>
      </c>
      <c r="H134" s="11">
        <v>0.03400000000000001</v>
      </c>
      <c r="I134" s="11">
        <v>0</v>
      </c>
      <c r="J134" s="11">
        <v>0</v>
      </c>
      <c r="K134" s="11">
        <v>0.28</v>
      </c>
      <c r="L134" s="11">
        <v>5.800000000000001</v>
      </c>
      <c r="M134" s="11">
        <v>30.000000000000004</v>
      </c>
      <c r="N134" s="11">
        <v>9.400000000000002</v>
      </c>
      <c r="O134" s="11">
        <v>0.7800000000000002</v>
      </c>
      <c r="P134" s="44"/>
    </row>
    <row r="135" spans="1:16" ht="15.75">
      <c r="A135" s="65"/>
      <c r="B135" s="101" t="s">
        <v>15</v>
      </c>
      <c r="C135" s="4">
        <v>545</v>
      </c>
      <c r="D135" s="8">
        <f>SUM(D130:D134)</f>
        <v>19.635833333333334</v>
      </c>
      <c r="E135" s="8">
        <f aca="true" t="shared" si="8" ref="E135:O135">SUM(E130:E134)</f>
        <v>20.409999999999997</v>
      </c>
      <c r="F135" s="8">
        <f t="shared" si="8"/>
        <v>79.775</v>
      </c>
      <c r="G135" s="8">
        <f t="shared" si="8"/>
        <v>593.7666666666668</v>
      </c>
      <c r="H135" s="8">
        <f t="shared" si="8"/>
        <v>0.13066666666666668</v>
      </c>
      <c r="I135" s="8">
        <f t="shared" si="8"/>
        <v>10.295</v>
      </c>
      <c r="J135" s="8">
        <f t="shared" si="8"/>
        <v>0</v>
      </c>
      <c r="K135" s="8">
        <f t="shared" si="8"/>
        <v>4.98</v>
      </c>
      <c r="L135" s="8">
        <f t="shared" si="8"/>
        <v>67.07666666666667</v>
      </c>
      <c r="M135" s="8">
        <f t="shared" si="8"/>
        <v>236.27833333333336</v>
      </c>
      <c r="N135" s="8">
        <f t="shared" si="8"/>
        <v>63.88333333333334</v>
      </c>
      <c r="O135" s="8">
        <f t="shared" si="8"/>
        <v>6.161666666666667</v>
      </c>
      <c r="P135" s="69">
        <v>0.25</v>
      </c>
    </row>
    <row r="136" spans="1:15" ht="15.75">
      <c r="A136" s="115"/>
      <c r="B136" s="116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9"/>
    </row>
    <row r="137" spans="1:15" ht="15.75">
      <c r="A137" s="141"/>
      <c r="B137" s="191" t="s">
        <v>17</v>
      </c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</row>
    <row r="138" spans="1:15" ht="36.75">
      <c r="A138" s="45" t="s">
        <v>79</v>
      </c>
      <c r="B138" s="36" t="s">
        <v>80</v>
      </c>
      <c r="C138" s="3" t="s">
        <v>23</v>
      </c>
      <c r="D138" s="11">
        <v>9.05</v>
      </c>
      <c r="E138" s="89">
        <v>6.09</v>
      </c>
      <c r="F138" s="89">
        <v>3.8</v>
      </c>
      <c r="G138" s="11">
        <v>105</v>
      </c>
      <c r="H138" s="11">
        <v>0.05</v>
      </c>
      <c r="I138" s="89">
        <v>3.73</v>
      </c>
      <c r="J138" s="89">
        <v>5.82</v>
      </c>
      <c r="K138" s="89">
        <v>2.52</v>
      </c>
      <c r="L138" s="11">
        <v>39.07</v>
      </c>
      <c r="M138" s="11">
        <v>162.19</v>
      </c>
      <c r="N138" s="11">
        <v>48.53</v>
      </c>
      <c r="O138" s="11">
        <v>0.85</v>
      </c>
    </row>
    <row r="139" spans="1:15" ht="36">
      <c r="A139" s="46" t="s">
        <v>40</v>
      </c>
      <c r="B139" s="40" t="s">
        <v>146</v>
      </c>
      <c r="C139" s="3" t="s">
        <v>112</v>
      </c>
      <c r="D139" s="11">
        <v>3.0885</v>
      </c>
      <c r="E139" s="89">
        <v>6.9795</v>
      </c>
      <c r="F139" s="89">
        <v>20.480999999999998</v>
      </c>
      <c r="G139" s="11">
        <v>157.05</v>
      </c>
      <c r="H139" s="11">
        <v>0.1395</v>
      </c>
      <c r="I139" s="11">
        <v>18.1605</v>
      </c>
      <c r="J139" s="11">
        <v>12</v>
      </c>
      <c r="K139" s="11">
        <v>0.2115</v>
      </c>
      <c r="L139" s="11">
        <v>37.695</v>
      </c>
      <c r="M139" s="11">
        <v>87.49499999999999</v>
      </c>
      <c r="N139" s="11">
        <v>27.75</v>
      </c>
      <c r="O139" s="11">
        <v>1.0155</v>
      </c>
    </row>
    <row r="140" spans="1:15" ht="38.25">
      <c r="A140" s="109" t="s">
        <v>148</v>
      </c>
      <c r="B140" s="120" t="s">
        <v>149</v>
      </c>
      <c r="C140" s="121">
        <v>50</v>
      </c>
      <c r="D140" s="122">
        <v>1.0325</v>
      </c>
      <c r="E140" s="123">
        <v>1.6185</v>
      </c>
      <c r="F140" s="123">
        <v>4.7135</v>
      </c>
      <c r="G140" s="122">
        <v>37.550000000000004</v>
      </c>
      <c r="H140" s="122">
        <v>0.013500000000000002</v>
      </c>
      <c r="I140" s="122">
        <v>8.581000000000001</v>
      </c>
      <c r="J140" s="122">
        <v>0</v>
      </c>
      <c r="K140" s="122">
        <v>0.8650000000000001</v>
      </c>
      <c r="L140" s="122">
        <v>27.725</v>
      </c>
      <c r="M140" s="122">
        <v>20.07</v>
      </c>
      <c r="N140" s="122">
        <v>10.325000000000001</v>
      </c>
      <c r="O140" s="122">
        <v>0.404</v>
      </c>
    </row>
    <row r="141" spans="1:15" ht="36.75">
      <c r="A141" s="45" t="s">
        <v>166</v>
      </c>
      <c r="B141" s="40" t="s">
        <v>164</v>
      </c>
      <c r="C141" s="2">
        <v>200</v>
      </c>
      <c r="D141" s="11">
        <v>0.16000000000000003</v>
      </c>
      <c r="E141" s="11">
        <v>0.16000000000000003</v>
      </c>
      <c r="F141" s="11">
        <v>17.900000000000002</v>
      </c>
      <c r="G141" s="11">
        <v>74.60000000000001</v>
      </c>
      <c r="H141" s="11">
        <v>0.012</v>
      </c>
      <c r="I141" s="11">
        <v>0.9</v>
      </c>
      <c r="J141" s="11">
        <v>0</v>
      </c>
      <c r="K141" s="11">
        <v>0.08000000000000002</v>
      </c>
      <c r="L141" s="11">
        <v>13.88</v>
      </c>
      <c r="M141" s="11">
        <v>4.4</v>
      </c>
      <c r="N141" s="11">
        <v>5.140000000000001</v>
      </c>
      <c r="O141" s="11">
        <v>0.9219999999999999</v>
      </c>
    </row>
    <row r="142" spans="1:15" ht="36">
      <c r="A142" s="46" t="s">
        <v>35</v>
      </c>
      <c r="B142" s="40" t="s">
        <v>29</v>
      </c>
      <c r="C142" s="1">
        <v>35</v>
      </c>
      <c r="D142" s="11">
        <v>2.6599999999999997</v>
      </c>
      <c r="E142" s="11">
        <v>0.28</v>
      </c>
      <c r="F142" s="11">
        <v>17.220000000000002</v>
      </c>
      <c r="G142" s="11">
        <v>82.25</v>
      </c>
      <c r="H142" s="11">
        <v>0.0385</v>
      </c>
      <c r="I142" s="11">
        <v>0</v>
      </c>
      <c r="J142" s="11">
        <v>0</v>
      </c>
      <c r="K142" s="11">
        <v>0.385</v>
      </c>
      <c r="L142" s="11">
        <v>7</v>
      </c>
      <c r="M142" s="11">
        <v>22.75</v>
      </c>
      <c r="N142" s="11">
        <v>4.9</v>
      </c>
      <c r="O142" s="11">
        <v>0.385</v>
      </c>
    </row>
    <row r="143" spans="1:16" ht="15.75">
      <c r="A143" s="65"/>
      <c r="B143" s="101" t="s">
        <v>15</v>
      </c>
      <c r="C143" s="4">
        <v>538</v>
      </c>
      <c r="D143" s="8">
        <f>SUM(D138:D142)</f>
        <v>15.991000000000001</v>
      </c>
      <c r="E143" s="8">
        <f aca="true" t="shared" si="9" ref="E143:O143">SUM(E138:E142)</f>
        <v>15.127999999999998</v>
      </c>
      <c r="F143" s="8">
        <f t="shared" si="9"/>
        <v>64.1145</v>
      </c>
      <c r="G143" s="8">
        <f t="shared" si="9"/>
        <v>456.45000000000005</v>
      </c>
      <c r="H143" s="8">
        <f t="shared" si="9"/>
        <v>0.2535</v>
      </c>
      <c r="I143" s="8">
        <f t="shared" si="9"/>
        <v>31.371499999999997</v>
      </c>
      <c r="J143" s="8">
        <f t="shared" si="9"/>
        <v>17.82</v>
      </c>
      <c r="K143" s="8">
        <f t="shared" si="9"/>
        <v>4.0615000000000006</v>
      </c>
      <c r="L143" s="8">
        <f t="shared" si="9"/>
        <v>125.37</v>
      </c>
      <c r="M143" s="8">
        <f t="shared" si="9"/>
        <v>296.905</v>
      </c>
      <c r="N143" s="8">
        <f t="shared" si="9"/>
        <v>96.64500000000001</v>
      </c>
      <c r="O143" s="8">
        <f t="shared" si="9"/>
        <v>3.5764999999999993</v>
      </c>
      <c r="P143" s="69">
        <v>0.2</v>
      </c>
    </row>
    <row r="144" spans="1:15" ht="15.75">
      <c r="A144" s="91"/>
      <c r="B144" s="92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6" spans="1:15" ht="15.75">
      <c r="A146" s="91"/>
      <c r="B146" s="92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1:15" ht="15.75">
      <c r="A147" s="91"/>
      <c r="B147" s="92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1:15" ht="15.75">
      <c r="A148" s="91"/>
      <c r="B148" s="92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1:17" ht="98.25" customHeight="1">
      <c r="A149" s="91"/>
      <c r="B149" s="92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42"/>
      <c r="Q149" s="51"/>
    </row>
    <row r="150" spans="1:15" ht="15.75">
      <c r="A150" s="141"/>
      <c r="B150" s="191" t="s">
        <v>19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</row>
    <row r="151" spans="1:15" ht="28.5">
      <c r="A151" s="147" t="s">
        <v>58</v>
      </c>
      <c r="B151" s="40" t="s">
        <v>134</v>
      </c>
      <c r="C151" s="3" t="s">
        <v>108</v>
      </c>
      <c r="D151" s="11">
        <v>3.17</v>
      </c>
      <c r="E151" s="11">
        <v>5.19</v>
      </c>
      <c r="F151" s="11">
        <v>9.8483</v>
      </c>
      <c r="G151" s="11">
        <v>118.01</v>
      </c>
      <c r="H151" s="11">
        <v>0.06534999999999999</v>
      </c>
      <c r="I151" s="11">
        <v>0.27619999999999995</v>
      </c>
      <c r="J151" s="11">
        <v>29.619999999999997</v>
      </c>
      <c r="K151" s="11">
        <v>0.45514999999999994</v>
      </c>
      <c r="L151" s="11">
        <v>21.677</v>
      </c>
      <c r="M151" s="11">
        <v>92.8035</v>
      </c>
      <c r="N151" s="11">
        <v>26.558</v>
      </c>
      <c r="O151" s="11">
        <v>1.0443</v>
      </c>
    </row>
    <row r="152" spans="1:15" ht="36">
      <c r="A152" s="46" t="s">
        <v>41</v>
      </c>
      <c r="B152" s="40" t="s">
        <v>54</v>
      </c>
      <c r="C152" s="2" t="s">
        <v>78</v>
      </c>
      <c r="D152" s="11">
        <v>6.6444</v>
      </c>
      <c r="E152" s="11">
        <v>7.596</v>
      </c>
      <c r="F152" s="11">
        <v>31.776000000000003</v>
      </c>
      <c r="G152" s="11">
        <v>221.94</v>
      </c>
      <c r="H152" s="11">
        <v>0.06659999999999999</v>
      </c>
      <c r="I152" s="11">
        <v>0</v>
      </c>
      <c r="J152" s="11">
        <v>12</v>
      </c>
      <c r="K152" s="11">
        <v>1.1928</v>
      </c>
      <c r="L152" s="11">
        <v>6.552</v>
      </c>
      <c r="M152" s="11">
        <v>45.504</v>
      </c>
      <c r="N152" s="11">
        <v>25.344</v>
      </c>
      <c r="O152" s="11">
        <v>1.3326</v>
      </c>
    </row>
    <row r="153" spans="1:15" ht="36.75">
      <c r="A153" s="45" t="s">
        <v>116</v>
      </c>
      <c r="B153" s="40" t="s">
        <v>117</v>
      </c>
      <c r="C153" s="2">
        <v>200</v>
      </c>
      <c r="D153" s="11">
        <v>4.078</v>
      </c>
      <c r="E153" s="11">
        <v>3.544</v>
      </c>
      <c r="F153" s="11">
        <v>7.597999999999999</v>
      </c>
      <c r="G153" s="11">
        <v>78.60000000000001</v>
      </c>
      <c r="H153" s="11">
        <v>0.05600000000000001</v>
      </c>
      <c r="I153" s="11">
        <v>1.588</v>
      </c>
      <c r="J153" s="11">
        <v>24.400000000000002</v>
      </c>
      <c r="K153" s="11">
        <v>0</v>
      </c>
      <c r="L153" s="11">
        <v>151.92</v>
      </c>
      <c r="M153" s="11">
        <v>124.56</v>
      </c>
      <c r="N153" s="11">
        <v>21.340000000000003</v>
      </c>
      <c r="O153" s="11">
        <v>0.44800000000000006</v>
      </c>
    </row>
    <row r="154" spans="1:15" ht="36">
      <c r="A154" s="46" t="s">
        <v>35</v>
      </c>
      <c r="B154" s="40" t="s">
        <v>29</v>
      </c>
      <c r="C154" s="1">
        <v>30</v>
      </c>
      <c r="D154" s="11">
        <v>2.28</v>
      </c>
      <c r="E154" s="11">
        <v>0.24</v>
      </c>
      <c r="F154" s="11">
        <v>14.76</v>
      </c>
      <c r="G154" s="11">
        <v>70.5</v>
      </c>
      <c r="H154" s="11">
        <v>0.033</v>
      </c>
      <c r="I154" s="11">
        <v>0</v>
      </c>
      <c r="J154" s="11">
        <v>0</v>
      </c>
      <c r="K154" s="11">
        <v>0.33</v>
      </c>
      <c r="L154" s="11">
        <v>6</v>
      </c>
      <c r="M154" s="11">
        <v>19.5</v>
      </c>
      <c r="N154" s="11">
        <v>4.2</v>
      </c>
      <c r="O154" s="11">
        <v>0.33</v>
      </c>
    </row>
    <row r="155" spans="1:16" ht="15.75">
      <c r="A155" s="65"/>
      <c r="B155" s="101" t="s">
        <v>15</v>
      </c>
      <c r="C155" s="4">
        <v>513</v>
      </c>
      <c r="D155" s="8">
        <f aca="true" t="shared" si="10" ref="D155:O155">D151+D152+D153+D154</f>
        <v>16.1724</v>
      </c>
      <c r="E155" s="8">
        <f t="shared" si="10"/>
        <v>16.57</v>
      </c>
      <c r="F155" s="8">
        <f t="shared" si="10"/>
        <v>63.9823</v>
      </c>
      <c r="G155" s="8">
        <f t="shared" si="10"/>
        <v>489.05</v>
      </c>
      <c r="H155" s="8">
        <f t="shared" si="10"/>
        <v>0.22095</v>
      </c>
      <c r="I155" s="8">
        <f t="shared" si="10"/>
        <v>1.8642</v>
      </c>
      <c r="J155" s="8">
        <f t="shared" si="10"/>
        <v>66.02</v>
      </c>
      <c r="K155" s="8">
        <f t="shared" si="10"/>
        <v>1.97795</v>
      </c>
      <c r="L155" s="8">
        <f t="shared" si="10"/>
        <v>186.149</v>
      </c>
      <c r="M155" s="8">
        <f t="shared" si="10"/>
        <v>282.3675</v>
      </c>
      <c r="N155" s="8">
        <f t="shared" si="10"/>
        <v>77.44200000000001</v>
      </c>
      <c r="O155" s="8">
        <f t="shared" si="10"/>
        <v>3.1549</v>
      </c>
      <c r="P155" s="69">
        <v>0.2</v>
      </c>
    </row>
    <row r="156" spans="1:15" ht="15.75">
      <c r="A156" s="110"/>
      <c r="B156" s="111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4"/>
    </row>
    <row r="157" spans="1:15" ht="15.75">
      <c r="A157" s="141"/>
      <c r="B157" s="191" t="s">
        <v>20</v>
      </c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</row>
    <row r="158" spans="1:16" s="43" customFormat="1" ht="36">
      <c r="A158" s="46" t="s">
        <v>33</v>
      </c>
      <c r="B158" s="40" t="s">
        <v>31</v>
      </c>
      <c r="C158" s="1">
        <v>100</v>
      </c>
      <c r="D158" s="11">
        <v>0.4</v>
      </c>
      <c r="E158" s="11">
        <v>0.4</v>
      </c>
      <c r="F158" s="11">
        <v>9.8</v>
      </c>
      <c r="G158" s="11">
        <v>47</v>
      </c>
      <c r="H158" s="11">
        <v>0.03</v>
      </c>
      <c r="I158" s="11">
        <v>10</v>
      </c>
      <c r="J158" s="11"/>
      <c r="K158" s="11">
        <v>0.2</v>
      </c>
      <c r="L158" s="11">
        <v>16</v>
      </c>
      <c r="M158" s="11">
        <v>11</v>
      </c>
      <c r="N158" s="11">
        <v>9</v>
      </c>
      <c r="O158" s="11">
        <v>2.2</v>
      </c>
      <c r="P158" s="44"/>
    </row>
    <row r="159" spans="1:15" ht="38.25">
      <c r="A159" s="109" t="s">
        <v>138</v>
      </c>
      <c r="B159" s="40" t="s">
        <v>81</v>
      </c>
      <c r="C159" s="2" t="s">
        <v>22</v>
      </c>
      <c r="D159" s="11">
        <v>12.475</v>
      </c>
      <c r="E159" s="11">
        <v>15.68</v>
      </c>
      <c r="F159" s="11">
        <v>19.334999999999997</v>
      </c>
      <c r="G159" s="11">
        <v>271.5</v>
      </c>
      <c r="H159" s="11">
        <v>0.12</v>
      </c>
      <c r="I159" s="11">
        <v>18.765</v>
      </c>
      <c r="J159" s="11">
        <v>39</v>
      </c>
      <c r="K159" s="11">
        <v>4.67</v>
      </c>
      <c r="L159" s="11">
        <v>59.14999999999999</v>
      </c>
      <c r="M159" s="11">
        <v>148.63</v>
      </c>
      <c r="N159" s="11">
        <v>39.69</v>
      </c>
      <c r="O159" s="11">
        <v>2.225</v>
      </c>
    </row>
    <row r="160" spans="1:15" ht="36.75">
      <c r="A160" s="45" t="s">
        <v>88</v>
      </c>
      <c r="B160" s="40" t="s">
        <v>87</v>
      </c>
      <c r="C160" s="2">
        <v>200</v>
      </c>
      <c r="D160" s="11">
        <v>0.662</v>
      </c>
      <c r="E160" s="11">
        <v>0.09000000000000001</v>
      </c>
      <c r="F160" s="11">
        <v>22.034000000000002</v>
      </c>
      <c r="G160" s="11">
        <v>92.80000000000001</v>
      </c>
      <c r="H160" s="11">
        <v>0.016</v>
      </c>
      <c r="I160" s="11">
        <v>0.726</v>
      </c>
      <c r="J160" s="11">
        <v>0</v>
      </c>
      <c r="K160" s="11">
        <v>0.508</v>
      </c>
      <c r="L160" s="11">
        <v>32.18000000000001</v>
      </c>
      <c r="M160" s="11">
        <v>23.44</v>
      </c>
      <c r="N160" s="11">
        <v>17.46</v>
      </c>
      <c r="O160" s="11">
        <v>0.668</v>
      </c>
    </row>
    <row r="161" spans="1:15" ht="36">
      <c r="A161" s="46" t="s">
        <v>35</v>
      </c>
      <c r="B161" s="40" t="s">
        <v>29</v>
      </c>
      <c r="C161" s="1">
        <v>30</v>
      </c>
      <c r="D161" s="11">
        <v>2.28</v>
      </c>
      <c r="E161" s="11">
        <v>0.24</v>
      </c>
      <c r="F161" s="11">
        <v>14.76</v>
      </c>
      <c r="G161" s="11">
        <v>70.5</v>
      </c>
      <c r="H161" s="11">
        <v>0.033</v>
      </c>
      <c r="I161" s="11">
        <v>0</v>
      </c>
      <c r="J161" s="11">
        <v>0</v>
      </c>
      <c r="K161" s="11">
        <v>0.33</v>
      </c>
      <c r="L161" s="11">
        <v>6</v>
      </c>
      <c r="M161" s="11">
        <v>19.5</v>
      </c>
      <c r="N161" s="11">
        <v>4.2</v>
      </c>
      <c r="O161" s="11">
        <v>0.33</v>
      </c>
    </row>
    <row r="162" spans="1:16" ht="15.75">
      <c r="A162" s="65"/>
      <c r="B162" s="101" t="s">
        <v>15</v>
      </c>
      <c r="C162" s="4">
        <v>530</v>
      </c>
      <c r="D162" s="8">
        <f>SUM(D158:D161)</f>
        <v>15.817</v>
      </c>
      <c r="E162" s="8">
        <f aca="true" t="shared" si="11" ref="E162:O162">SUM(E158:E161)</f>
        <v>16.409999999999997</v>
      </c>
      <c r="F162" s="8">
        <f t="shared" si="11"/>
        <v>65.929</v>
      </c>
      <c r="G162" s="8">
        <f t="shared" si="11"/>
        <v>481.8</v>
      </c>
      <c r="H162" s="8">
        <f t="shared" si="11"/>
        <v>0.19899999999999998</v>
      </c>
      <c r="I162" s="8">
        <f t="shared" si="11"/>
        <v>29.491</v>
      </c>
      <c r="J162" s="8">
        <f t="shared" si="11"/>
        <v>39</v>
      </c>
      <c r="K162" s="8">
        <f t="shared" si="11"/>
        <v>5.708</v>
      </c>
      <c r="L162" s="8">
        <f t="shared" si="11"/>
        <v>113.33</v>
      </c>
      <c r="M162" s="8">
        <f t="shared" si="11"/>
        <v>202.57</v>
      </c>
      <c r="N162" s="8">
        <f t="shared" si="11"/>
        <v>70.35000000000001</v>
      </c>
      <c r="O162" s="8">
        <f t="shared" si="11"/>
        <v>5.423000000000001</v>
      </c>
      <c r="P162" s="69">
        <v>0.2</v>
      </c>
    </row>
    <row r="163" spans="1:15" ht="15.75">
      <c r="A163" s="110"/>
      <c r="B163" s="111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1:15" ht="15.75">
      <c r="A164" s="141"/>
      <c r="B164" s="191" t="s">
        <v>21</v>
      </c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</row>
    <row r="165" spans="1:15" ht="28.5">
      <c r="A165" s="147" t="s">
        <v>58</v>
      </c>
      <c r="B165" s="40" t="s">
        <v>150</v>
      </c>
      <c r="C165" s="6">
        <v>60</v>
      </c>
      <c r="D165" s="11">
        <v>0.96054</v>
      </c>
      <c r="E165" s="11">
        <v>2.1142499999999997</v>
      </c>
      <c r="F165" s="11">
        <v>4.32879</v>
      </c>
      <c r="G165" s="11">
        <v>40.5</v>
      </c>
      <c r="H165" s="11">
        <v>0.026040000000000004</v>
      </c>
      <c r="I165" s="11">
        <v>3.6975</v>
      </c>
      <c r="J165" s="11">
        <v>0</v>
      </c>
      <c r="K165" s="11">
        <v>1.04172</v>
      </c>
      <c r="L165" s="11">
        <v>17.985780000000002</v>
      </c>
      <c r="M165" s="11">
        <v>28.606139999999996</v>
      </c>
      <c r="N165" s="11">
        <v>15.619650000000002</v>
      </c>
      <c r="O165" s="11">
        <v>0.56304</v>
      </c>
    </row>
    <row r="166" spans="1:15" ht="15">
      <c r="A166" s="147" t="s">
        <v>58</v>
      </c>
      <c r="B166" s="40" t="s">
        <v>131</v>
      </c>
      <c r="C166" s="3" t="s">
        <v>43</v>
      </c>
      <c r="D166" s="11">
        <v>12.904</v>
      </c>
      <c r="E166" s="11">
        <v>12.151</v>
      </c>
      <c r="F166" s="11">
        <v>13.149000000000001</v>
      </c>
      <c r="G166" s="11">
        <v>214.2</v>
      </c>
      <c r="H166" s="11">
        <v>0.117</v>
      </c>
      <c r="I166" s="11">
        <v>0.405</v>
      </c>
      <c r="J166" s="11">
        <v>6.209999999999999</v>
      </c>
      <c r="K166" s="11">
        <v>32.29200000000001</v>
      </c>
      <c r="L166" s="11">
        <v>30.51</v>
      </c>
      <c r="M166" s="11">
        <v>109.69200000000001</v>
      </c>
      <c r="N166" s="11">
        <v>23.76</v>
      </c>
      <c r="O166" s="11">
        <v>2.8260000000000005</v>
      </c>
    </row>
    <row r="167" spans="1:15" ht="36.75">
      <c r="A167" s="45" t="s">
        <v>38</v>
      </c>
      <c r="B167" s="40" t="s">
        <v>36</v>
      </c>
      <c r="C167" s="2" t="s">
        <v>112</v>
      </c>
      <c r="D167" s="11">
        <v>3.79</v>
      </c>
      <c r="E167" s="11">
        <v>4.47</v>
      </c>
      <c r="F167" s="11">
        <v>39.76</v>
      </c>
      <c r="G167" s="11">
        <v>233.8</v>
      </c>
      <c r="H167" s="11">
        <v>0.21</v>
      </c>
      <c r="I167" s="11">
        <v>0</v>
      </c>
      <c r="J167" s="11">
        <v>0</v>
      </c>
      <c r="K167" s="11">
        <v>0.4</v>
      </c>
      <c r="L167" s="11">
        <v>24.89</v>
      </c>
      <c r="M167" s="11">
        <v>208.07</v>
      </c>
      <c r="N167" s="11">
        <v>140.52</v>
      </c>
      <c r="O167" s="11">
        <v>4.78</v>
      </c>
    </row>
    <row r="168" spans="1:15" ht="36">
      <c r="A168" s="46" t="s">
        <v>42</v>
      </c>
      <c r="B168" s="40" t="s">
        <v>32</v>
      </c>
      <c r="C168" s="1" t="s">
        <v>56</v>
      </c>
      <c r="D168" s="11">
        <v>0.112</v>
      </c>
      <c r="E168" s="11">
        <v>0.018000000000000002</v>
      </c>
      <c r="F168" s="11">
        <v>10.149999999999999</v>
      </c>
      <c r="G168" s="11">
        <v>41.32</v>
      </c>
      <c r="H168" s="11">
        <v>-0.0008000000000000008</v>
      </c>
      <c r="I168" s="11">
        <v>2.0299999999999994</v>
      </c>
      <c r="J168" s="11">
        <v>0</v>
      </c>
      <c r="K168" s="11">
        <v>0.005999999999999998</v>
      </c>
      <c r="L168" s="11">
        <v>13.249999999999998</v>
      </c>
      <c r="M168" s="11">
        <v>3.9600000000000004</v>
      </c>
      <c r="N168" s="11">
        <v>2.1599999999999997</v>
      </c>
      <c r="O168" s="11">
        <v>0.33299999999999996</v>
      </c>
    </row>
    <row r="169" spans="1:15" ht="36">
      <c r="A169" s="46" t="s">
        <v>35</v>
      </c>
      <c r="B169" s="40" t="s">
        <v>29</v>
      </c>
      <c r="C169" s="1">
        <v>30</v>
      </c>
      <c r="D169" s="11">
        <v>2.28</v>
      </c>
      <c r="E169" s="11">
        <v>0.24</v>
      </c>
      <c r="F169" s="11">
        <v>14.76</v>
      </c>
      <c r="G169" s="11">
        <v>70.5</v>
      </c>
      <c r="H169" s="11">
        <v>0.033</v>
      </c>
      <c r="I169" s="11">
        <v>0</v>
      </c>
      <c r="J169" s="11">
        <v>0</v>
      </c>
      <c r="K169" s="11">
        <v>0.33</v>
      </c>
      <c r="L169" s="11">
        <v>6</v>
      </c>
      <c r="M169" s="11">
        <v>19.5</v>
      </c>
      <c r="N169" s="11">
        <v>4.2</v>
      </c>
      <c r="O169" s="11">
        <v>0.33000000000000007</v>
      </c>
    </row>
    <row r="170" spans="1:16" ht="15.75">
      <c r="A170" s="65"/>
      <c r="B170" s="101" t="s">
        <v>15</v>
      </c>
      <c r="C170" s="4">
        <v>533</v>
      </c>
      <c r="D170" s="8">
        <f aca="true" t="shared" si="12" ref="D170:O170">SUM(D165:D169)</f>
        <v>20.04654</v>
      </c>
      <c r="E170" s="8">
        <f t="shared" si="12"/>
        <v>18.99325</v>
      </c>
      <c r="F170" s="8">
        <f t="shared" si="12"/>
        <v>82.14779</v>
      </c>
      <c r="G170" s="8">
        <f t="shared" si="12"/>
        <v>600.32</v>
      </c>
      <c r="H170" s="8">
        <f t="shared" si="12"/>
        <v>0.38524</v>
      </c>
      <c r="I170" s="8">
        <f t="shared" si="12"/>
        <v>6.132499999999999</v>
      </c>
      <c r="J170" s="8">
        <f t="shared" si="12"/>
        <v>6.209999999999999</v>
      </c>
      <c r="K170" s="8">
        <f t="shared" si="12"/>
        <v>34.069720000000004</v>
      </c>
      <c r="L170" s="8">
        <f t="shared" si="12"/>
        <v>92.63578000000001</v>
      </c>
      <c r="M170" s="8">
        <f t="shared" si="12"/>
        <v>369.82813999999996</v>
      </c>
      <c r="N170" s="8">
        <f t="shared" si="12"/>
        <v>186.25965</v>
      </c>
      <c r="O170" s="8">
        <f t="shared" si="12"/>
        <v>8.832040000000001</v>
      </c>
      <c r="P170" s="69">
        <v>0.25</v>
      </c>
    </row>
    <row r="171" spans="1:15" ht="15.75">
      <c r="A171" s="65"/>
      <c r="B171" s="101" t="s">
        <v>110</v>
      </c>
      <c r="C171" s="4">
        <f>C127+C135+C143+C155+C162+C170</f>
        <v>3187</v>
      </c>
      <c r="D171" s="4">
        <f aca="true" t="shared" si="13" ref="D171:O171">D127+D135+D143+D155+D162+D170</f>
        <v>106.06277333333333</v>
      </c>
      <c r="E171" s="4">
        <f t="shared" si="13"/>
        <v>106.16725</v>
      </c>
      <c r="F171" s="4">
        <f t="shared" si="13"/>
        <v>443.60258999999996</v>
      </c>
      <c r="G171" s="4">
        <f t="shared" si="13"/>
        <v>3208.636666666667</v>
      </c>
      <c r="H171" s="4">
        <f t="shared" si="13"/>
        <v>1.5323566666666668</v>
      </c>
      <c r="I171" s="4">
        <f t="shared" si="13"/>
        <v>131.17319999999998</v>
      </c>
      <c r="J171" s="4">
        <f t="shared" si="13"/>
        <v>203.51000000000002</v>
      </c>
      <c r="K171" s="4">
        <f t="shared" si="13"/>
        <v>54.33117</v>
      </c>
      <c r="L171" s="4">
        <f t="shared" si="13"/>
        <v>782.8874466666666</v>
      </c>
      <c r="M171" s="4">
        <f t="shared" si="13"/>
        <v>1702.0679733333332</v>
      </c>
      <c r="N171" s="4">
        <f t="shared" si="13"/>
        <v>575.9899833333334</v>
      </c>
      <c r="O171" s="4">
        <f t="shared" si="13"/>
        <v>31.363106666666667</v>
      </c>
    </row>
    <row r="172" spans="1:15" ht="15.75">
      <c r="A172" s="90"/>
      <c r="B172" s="126" t="s">
        <v>90</v>
      </c>
      <c r="C172" s="127">
        <f>C60+C67+C76+C90+C99+C107+C127+C135+C143+C155+C162+C170</f>
        <v>6363</v>
      </c>
      <c r="D172" s="148">
        <f aca="true" t="shared" si="14" ref="D172:O172">D60+D67+D76+D90+D99+D107+D127+D135+D143+D155+D162+D170</f>
        <v>220.88957333333335</v>
      </c>
      <c r="E172" s="148">
        <f t="shared" si="14"/>
        <v>221.6416086826347</v>
      </c>
      <c r="F172" s="148">
        <f t="shared" si="14"/>
        <v>916.5417121556885</v>
      </c>
      <c r="G172" s="148">
        <f t="shared" si="14"/>
        <v>6638.960479041916</v>
      </c>
      <c r="H172" s="148">
        <f t="shared" si="14"/>
        <v>3.17299</v>
      </c>
      <c r="I172" s="148">
        <f t="shared" si="14"/>
        <v>207.87720000000002</v>
      </c>
      <c r="J172" s="148">
        <f t="shared" si="14"/>
        <v>548.0660479041917</v>
      </c>
      <c r="K172" s="148">
        <f t="shared" si="14"/>
        <v>85.38030413173654</v>
      </c>
      <c r="L172" s="148">
        <f t="shared" si="14"/>
        <v>1866.264709540918</v>
      </c>
      <c r="M172" s="148">
        <f t="shared" si="14"/>
        <v>3632.1173269261476</v>
      </c>
      <c r="N172" s="148">
        <f t="shared" si="14"/>
        <v>1146.4645833333334</v>
      </c>
      <c r="O172" s="148">
        <f t="shared" si="14"/>
        <v>64.79579469061878</v>
      </c>
    </row>
    <row r="173" spans="1:15" ht="15.75">
      <c r="A173" s="90"/>
      <c r="B173" s="126" t="s">
        <v>91</v>
      </c>
      <c r="C173" s="128">
        <f>C172/12</f>
        <v>530.25</v>
      </c>
      <c r="D173" s="148">
        <f aca="true" t="shared" si="15" ref="D173:O173">D172/12</f>
        <v>18.407464444444447</v>
      </c>
      <c r="E173" s="148">
        <f t="shared" si="15"/>
        <v>18.470134056886227</v>
      </c>
      <c r="F173" s="148">
        <f t="shared" si="15"/>
        <v>76.37847601297405</v>
      </c>
      <c r="G173" s="148">
        <f t="shared" si="15"/>
        <v>553.2467065868263</v>
      </c>
      <c r="H173" s="148">
        <f t="shared" si="15"/>
        <v>0.26441583333333335</v>
      </c>
      <c r="I173" s="148">
        <f t="shared" si="15"/>
        <v>17.3231</v>
      </c>
      <c r="J173" s="148">
        <f t="shared" si="15"/>
        <v>45.67217065868264</v>
      </c>
      <c r="K173" s="148">
        <f t="shared" si="15"/>
        <v>7.115025344311378</v>
      </c>
      <c r="L173" s="148">
        <f t="shared" si="15"/>
        <v>155.52205912840984</v>
      </c>
      <c r="M173" s="148">
        <f t="shared" si="15"/>
        <v>302.6764439105123</v>
      </c>
      <c r="N173" s="148">
        <f t="shared" si="15"/>
        <v>95.53871527777778</v>
      </c>
      <c r="O173" s="148">
        <f t="shared" si="15"/>
        <v>5.399649557551565</v>
      </c>
    </row>
    <row r="177" spans="4:15" ht="15"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</sheetData>
  <sheetProtection/>
  <autoFilter ref="A2:A186"/>
  <mergeCells count="25">
    <mergeCell ref="B121:O121"/>
    <mergeCell ref="B101:O101"/>
    <mergeCell ref="B20:K20"/>
    <mergeCell ref="B21:K21"/>
    <mergeCell ref="B70:O70"/>
    <mergeCell ref="B53:O53"/>
    <mergeCell ref="B54:O54"/>
    <mergeCell ref="B164:O164"/>
    <mergeCell ref="B157:O157"/>
    <mergeCell ref="B150:O150"/>
    <mergeCell ref="B137:O137"/>
    <mergeCell ref="B129:O129"/>
    <mergeCell ref="B50:O50"/>
    <mergeCell ref="K51:O51"/>
    <mergeCell ref="A91:O91"/>
    <mergeCell ref="B92:O92"/>
    <mergeCell ref="A128:O128"/>
    <mergeCell ref="B2:O3"/>
    <mergeCell ref="A69:O69"/>
    <mergeCell ref="B62:O62"/>
    <mergeCell ref="B120:O120"/>
    <mergeCell ref="A82:O82"/>
    <mergeCell ref="C83:O83"/>
    <mergeCell ref="B22:K22"/>
    <mergeCell ref="A2:A51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1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8.7109375" style="41" customWidth="1"/>
    <col min="2" max="2" width="55.00390625" style="41" customWidth="1"/>
    <col min="3" max="3" width="11.00390625" style="41" customWidth="1"/>
    <col min="4" max="6" width="9.140625" style="41" customWidth="1"/>
    <col min="7" max="7" width="11.00390625" style="41" customWidth="1"/>
    <col min="8" max="9" width="9.140625" style="41" customWidth="1"/>
    <col min="10" max="10" width="11.28125" style="41" customWidth="1"/>
    <col min="11" max="11" width="9.140625" style="41" customWidth="1"/>
    <col min="12" max="12" width="11.00390625" style="41" customWidth="1"/>
    <col min="13" max="13" width="12.00390625" style="41" customWidth="1"/>
    <col min="14" max="14" width="11.28125" style="41" customWidth="1"/>
    <col min="15" max="15" width="9.140625" style="41" customWidth="1"/>
    <col min="16" max="16" width="0" style="41" hidden="1" customWidth="1"/>
    <col min="17" max="17" width="9.140625" style="42" hidden="1" customWidth="1"/>
    <col min="18" max="16384" width="9.140625" style="41" customWidth="1"/>
  </cols>
  <sheetData>
    <row r="2" spans="1:15" ht="15">
      <c r="A2" s="19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">
      <c r="A3" s="19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8">
      <c r="A4" s="190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8">
      <c r="A5" s="190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8">
      <c r="A6" s="190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8">
      <c r="A7" s="190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8">
      <c r="A8" s="19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8">
      <c r="A9" s="190"/>
      <c r="M9" s="95"/>
      <c r="N9" s="95"/>
      <c r="O9" s="95"/>
    </row>
    <row r="10" spans="1:15" ht="18">
      <c r="A10" s="190"/>
      <c r="M10" s="95"/>
      <c r="N10" s="95"/>
      <c r="O10" s="95"/>
    </row>
    <row r="11" spans="1:15" ht="18">
      <c r="A11" s="190"/>
      <c r="M11" s="95"/>
      <c r="N11" s="95"/>
      <c r="O11" s="95"/>
    </row>
    <row r="12" spans="1:15" ht="18">
      <c r="A12" s="190"/>
      <c r="B12" s="48" t="s">
        <v>84</v>
      </c>
      <c r="C12" s="49"/>
      <c r="D12" s="50"/>
      <c r="E12" s="50"/>
      <c r="H12" s="51"/>
      <c r="I12" s="52" t="s">
        <v>50</v>
      </c>
      <c r="J12" s="52"/>
      <c r="K12" s="52"/>
      <c r="M12" s="95"/>
      <c r="N12" s="95"/>
      <c r="O12" s="95"/>
    </row>
    <row r="13" spans="1:15" ht="18">
      <c r="A13" s="190"/>
      <c r="B13" s="53" t="s">
        <v>85</v>
      </c>
      <c r="C13" s="49"/>
      <c r="D13" s="50"/>
      <c r="E13" s="50"/>
      <c r="H13" s="51"/>
      <c r="I13" s="52" t="s">
        <v>225</v>
      </c>
      <c r="J13" s="52"/>
      <c r="K13" s="52"/>
      <c r="M13" s="95"/>
      <c r="N13" s="95"/>
      <c r="O13" s="95"/>
    </row>
    <row r="14" spans="1:15" ht="18">
      <c r="A14" s="190"/>
      <c r="B14" s="54"/>
      <c r="C14" s="55"/>
      <c r="D14" s="50"/>
      <c r="E14" s="50"/>
      <c r="H14" s="51"/>
      <c r="L14" s="50"/>
      <c r="M14" s="95"/>
      <c r="N14" s="95"/>
      <c r="O14" s="95"/>
    </row>
    <row r="15" spans="1:15" ht="18">
      <c r="A15" s="190"/>
      <c r="B15" s="56" t="s">
        <v>86</v>
      </c>
      <c r="C15" s="49"/>
      <c r="D15" s="50"/>
      <c r="E15" s="50"/>
      <c r="H15" s="51"/>
      <c r="I15" s="57" t="s">
        <v>226</v>
      </c>
      <c r="J15" s="57"/>
      <c r="K15" s="57"/>
      <c r="L15" s="58"/>
      <c r="M15" s="95"/>
      <c r="N15" s="95"/>
      <c r="O15" s="95"/>
    </row>
    <row r="16" spans="1:15" ht="18">
      <c r="A16" s="190"/>
      <c r="B16" s="49"/>
      <c r="C16" s="49"/>
      <c r="D16" s="50"/>
      <c r="E16" s="50"/>
      <c r="F16" s="50"/>
      <c r="G16" s="50"/>
      <c r="H16" s="50"/>
      <c r="I16" s="50"/>
      <c r="J16" s="59"/>
      <c r="K16" s="60"/>
      <c r="L16" s="58"/>
      <c r="M16" s="95"/>
      <c r="N16" s="95"/>
      <c r="O16" s="95"/>
    </row>
    <row r="17" spans="1:15" ht="18">
      <c r="A17" s="190"/>
      <c r="B17" s="61"/>
      <c r="C17" s="62"/>
      <c r="D17" s="50"/>
      <c r="E17" s="50"/>
      <c r="F17" s="50"/>
      <c r="G17" s="50"/>
      <c r="H17" s="51"/>
      <c r="M17" s="95"/>
      <c r="N17" s="95"/>
      <c r="O17" s="95"/>
    </row>
    <row r="18" spans="1:15" ht="18">
      <c r="A18" s="190"/>
      <c r="B18" s="62"/>
      <c r="C18" s="50"/>
      <c r="D18" s="50"/>
      <c r="E18" s="50"/>
      <c r="F18" s="50"/>
      <c r="G18" s="50"/>
      <c r="H18" s="50"/>
      <c r="I18" s="50"/>
      <c r="J18" s="59"/>
      <c r="K18" s="59"/>
      <c r="L18" s="63"/>
      <c r="M18" s="95"/>
      <c r="N18" s="95"/>
      <c r="O18" s="95"/>
    </row>
    <row r="19" spans="1:15" ht="18">
      <c r="A19" s="190"/>
      <c r="B19" s="62"/>
      <c r="C19" s="50"/>
      <c r="D19" s="50"/>
      <c r="E19" s="50"/>
      <c r="F19" s="50"/>
      <c r="G19" s="50"/>
      <c r="H19" s="50"/>
      <c r="I19" s="50"/>
      <c r="J19" s="59"/>
      <c r="K19" s="59"/>
      <c r="L19" s="63"/>
      <c r="M19" s="95"/>
      <c r="N19" s="95"/>
      <c r="O19" s="95"/>
    </row>
    <row r="20" spans="1:15" ht="34.5">
      <c r="A20" s="190"/>
      <c r="B20" s="199" t="s">
        <v>105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95"/>
      <c r="N20" s="95"/>
      <c r="O20" s="95"/>
    </row>
    <row r="21" spans="1:15" ht="18.75">
      <c r="A21" s="190"/>
      <c r="B21" s="207" t="s">
        <v>52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95"/>
      <c r="N21" s="95"/>
      <c r="O21" s="95"/>
    </row>
    <row r="22" spans="1:15" ht="18.75">
      <c r="A22" s="190"/>
      <c r="B22" s="207" t="s">
        <v>51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95"/>
      <c r="N22" s="95"/>
      <c r="O22" s="95"/>
    </row>
    <row r="23" spans="1:15" ht="18.75">
      <c r="A23" s="190"/>
      <c r="B23" s="64"/>
      <c r="C23" s="64"/>
      <c r="D23" s="64"/>
      <c r="E23" s="64"/>
      <c r="F23" s="64"/>
      <c r="G23" s="64"/>
      <c r="H23" s="64"/>
      <c r="I23" s="64"/>
      <c r="J23" s="64"/>
      <c r="K23" s="64"/>
      <c r="M23" s="95"/>
      <c r="N23" s="95"/>
      <c r="O23" s="95"/>
    </row>
    <row r="24" spans="1:15" ht="18">
      <c r="A24" s="190"/>
      <c r="M24" s="95"/>
      <c r="N24" s="95"/>
      <c r="O24" s="95"/>
    </row>
    <row r="25" spans="1:15" ht="18">
      <c r="A25" s="190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8">
      <c r="A26" s="190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8">
      <c r="A27" s="19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ht="18">
      <c r="A28" s="190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8">
      <c r="A29" s="19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8">
      <c r="A30" s="190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8">
      <c r="A31" s="190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8">
      <c r="A32" s="190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18">
      <c r="A33" s="19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8">
      <c r="A34" s="190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8">
      <c r="A35" s="19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ht="18">
      <c r="A36" s="190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ht="18">
      <c r="A37" s="19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ht="18">
      <c r="A38" s="19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15" ht="18">
      <c r="A39" s="19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ht="18">
      <c r="A40" s="19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18">
      <c r="A41" s="19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ht="18">
      <c r="A42" s="19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ht="18">
      <c r="A43" s="19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8">
      <c r="A44" s="19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18">
      <c r="A45" s="19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8">
      <c r="A46" s="19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ht="18">
      <c r="A47" s="19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ht="18">
      <c r="A48" s="190"/>
      <c r="B48" s="181" t="s">
        <v>46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</row>
    <row r="49" spans="1:15" ht="15">
      <c r="A49" s="190"/>
      <c r="B49" s="200" t="s">
        <v>92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ht="15">
      <c r="A50" s="190"/>
    </row>
    <row r="51" spans="1:15" ht="25.5">
      <c r="A51" s="65" t="s">
        <v>24</v>
      </c>
      <c r="B51" s="66" t="s">
        <v>0</v>
      </c>
      <c r="C51" s="66" t="s">
        <v>26</v>
      </c>
      <c r="D51" s="67" t="s">
        <v>1</v>
      </c>
      <c r="E51" s="67" t="s">
        <v>2</v>
      </c>
      <c r="F51" s="67" t="s">
        <v>3</v>
      </c>
      <c r="G51" s="67" t="s">
        <v>4</v>
      </c>
      <c r="H51" s="67" t="s">
        <v>5</v>
      </c>
      <c r="I51" s="67" t="s">
        <v>6</v>
      </c>
      <c r="J51" s="67" t="s">
        <v>7</v>
      </c>
      <c r="K51" s="67" t="s">
        <v>8</v>
      </c>
      <c r="L51" s="67" t="s">
        <v>9</v>
      </c>
      <c r="M51" s="67" t="s">
        <v>10</v>
      </c>
      <c r="N51" s="67" t="s">
        <v>11</v>
      </c>
      <c r="O51" s="67" t="s">
        <v>12</v>
      </c>
    </row>
    <row r="52" spans="1:15" ht="15.75">
      <c r="A52" s="68"/>
      <c r="B52" s="185" t="s">
        <v>25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  <row r="53" spans="1:15" ht="15.75">
      <c r="A53" s="136"/>
      <c r="B53" s="185" t="s">
        <v>14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28.5">
      <c r="A54" s="147" t="s">
        <v>58</v>
      </c>
      <c r="B54" s="40" t="s">
        <v>160</v>
      </c>
      <c r="C54" s="2" t="s">
        <v>214</v>
      </c>
      <c r="D54" s="11">
        <v>20.5134</v>
      </c>
      <c r="E54" s="11">
        <v>22.906800000000004</v>
      </c>
      <c r="F54" s="11">
        <v>52.134</v>
      </c>
      <c r="G54" s="11">
        <v>497.16</v>
      </c>
      <c r="H54" s="11">
        <v>0.1584</v>
      </c>
      <c r="I54" s="11">
        <v>0.936</v>
      </c>
      <c r="J54" s="11">
        <v>58.260000000000005</v>
      </c>
      <c r="K54" s="11">
        <v>3.477</v>
      </c>
      <c r="L54" s="11">
        <v>61.9758</v>
      </c>
      <c r="M54" s="11">
        <v>130.5873</v>
      </c>
      <c r="N54" s="11">
        <v>29.062800000000003</v>
      </c>
      <c r="O54" s="11">
        <v>2.2883999999999998</v>
      </c>
    </row>
    <row r="55" spans="1:15" ht="36.75">
      <c r="A55" s="45" t="s">
        <v>88</v>
      </c>
      <c r="B55" s="40" t="s">
        <v>87</v>
      </c>
      <c r="C55" s="2">
        <v>200</v>
      </c>
      <c r="D55" s="11">
        <v>0.662</v>
      </c>
      <c r="E55" s="11">
        <v>0.09000000000000001</v>
      </c>
      <c r="F55" s="11">
        <v>22.034000000000002</v>
      </c>
      <c r="G55" s="11">
        <v>92.80000000000001</v>
      </c>
      <c r="H55" s="11">
        <v>0.016</v>
      </c>
      <c r="I55" s="11">
        <v>0.726</v>
      </c>
      <c r="J55" s="11">
        <v>0</v>
      </c>
      <c r="K55" s="11">
        <v>0.508</v>
      </c>
      <c r="L55" s="11">
        <v>32.18000000000001</v>
      </c>
      <c r="M55" s="11">
        <v>23.44</v>
      </c>
      <c r="N55" s="11">
        <v>17.46</v>
      </c>
      <c r="O55" s="11">
        <v>0.668</v>
      </c>
    </row>
    <row r="56" spans="1:15" ht="38.25" customHeight="1">
      <c r="A56" s="46" t="s">
        <v>35</v>
      </c>
      <c r="B56" s="40" t="s">
        <v>29</v>
      </c>
      <c r="C56" s="1">
        <v>30</v>
      </c>
      <c r="D56" s="11">
        <v>2.28</v>
      </c>
      <c r="E56" s="11">
        <v>0.24</v>
      </c>
      <c r="F56" s="11">
        <v>14.76</v>
      </c>
      <c r="G56" s="11">
        <v>70.5</v>
      </c>
      <c r="H56" s="11">
        <v>0.033</v>
      </c>
      <c r="I56" s="11">
        <v>0</v>
      </c>
      <c r="J56" s="11">
        <v>0</v>
      </c>
      <c r="K56" s="11">
        <v>0.33</v>
      </c>
      <c r="L56" s="11">
        <v>6</v>
      </c>
      <c r="M56" s="11">
        <v>19.5</v>
      </c>
      <c r="N56" s="11">
        <v>4.2</v>
      </c>
      <c r="O56" s="11">
        <v>0.33000000000000007</v>
      </c>
    </row>
    <row r="57" spans="1:15" ht="24" customHeight="1">
      <c r="A57" s="46" t="s">
        <v>34</v>
      </c>
      <c r="B57" s="40" t="s">
        <v>30</v>
      </c>
      <c r="C57" s="1">
        <v>35</v>
      </c>
      <c r="D57" s="11">
        <v>2.31</v>
      </c>
      <c r="E57" s="11">
        <v>0.42</v>
      </c>
      <c r="F57" s="11">
        <v>13.860000000000001</v>
      </c>
      <c r="G57" s="11">
        <v>69.3</v>
      </c>
      <c r="H57" s="11">
        <v>0.059500000000000004</v>
      </c>
      <c r="I57" s="11">
        <v>0</v>
      </c>
      <c r="J57" s="11">
        <v>0</v>
      </c>
      <c r="K57" s="11">
        <v>0.49</v>
      </c>
      <c r="L57" s="11">
        <v>10.15</v>
      </c>
      <c r="M57" s="11">
        <v>52.5</v>
      </c>
      <c r="N57" s="11">
        <v>16.45</v>
      </c>
      <c r="O57" s="11">
        <v>1.365</v>
      </c>
    </row>
    <row r="58" spans="1:17" ht="15.75">
      <c r="A58" s="73"/>
      <c r="B58" s="9" t="s">
        <v>15</v>
      </c>
      <c r="C58" s="10">
        <v>538</v>
      </c>
      <c r="D58" s="74">
        <f>SUM(D54:D57)</f>
        <v>25.7654</v>
      </c>
      <c r="E58" s="74">
        <f aca="true" t="shared" si="0" ref="E58:O58">SUM(E54:E57)</f>
        <v>23.656800000000004</v>
      </c>
      <c r="F58" s="74">
        <f t="shared" si="0"/>
        <v>102.78800000000001</v>
      </c>
      <c r="G58" s="74">
        <f t="shared" si="0"/>
        <v>729.76</v>
      </c>
      <c r="H58" s="74">
        <f t="shared" si="0"/>
        <v>0.2669</v>
      </c>
      <c r="I58" s="74">
        <f t="shared" si="0"/>
        <v>1.662</v>
      </c>
      <c r="J58" s="74">
        <f t="shared" si="0"/>
        <v>58.260000000000005</v>
      </c>
      <c r="K58" s="74">
        <f t="shared" si="0"/>
        <v>4.805</v>
      </c>
      <c r="L58" s="74">
        <f t="shared" si="0"/>
        <v>110.3058</v>
      </c>
      <c r="M58" s="74">
        <f t="shared" si="0"/>
        <v>226.0273</v>
      </c>
      <c r="N58" s="74">
        <f t="shared" si="0"/>
        <v>67.17280000000001</v>
      </c>
      <c r="O58" s="74">
        <f t="shared" si="0"/>
        <v>4.6514</v>
      </c>
      <c r="P58" s="74" t="e">
        <f>#REF!+#REF!+#REF!+P55+P56+P57</f>
        <v>#REF!</v>
      </c>
      <c r="Q58" s="74" t="e">
        <f>#REF!+#REF!+#REF!+Q55+Q56+Q57</f>
        <v>#REF!</v>
      </c>
    </row>
    <row r="59" spans="1:15" ht="15.7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5.75">
      <c r="A60" s="136"/>
      <c r="B60" s="185" t="s">
        <v>16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36.75">
      <c r="A61" s="45" t="s">
        <v>129</v>
      </c>
      <c r="B61" s="40" t="s">
        <v>128</v>
      </c>
      <c r="C61" s="2" t="s">
        <v>211</v>
      </c>
      <c r="D61" s="11">
        <v>6.024</v>
      </c>
      <c r="E61" s="11">
        <v>6.098</v>
      </c>
      <c r="F61" s="11">
        <v>33.382</v>
      </c>
      <c r="G61" s="11">
        <v>213.8</v>
      </c>
      <c r="H61" s="11">
        <v>0.1</v>
      </c>
      <c r="I61" s="11">
        <v>0.96</v>
      </c>
      <c r="J61" s="11">
        <v>26.799999999999997</v>
      </c>
      <c r="K61" s="11">
        <v>0.11</v>
      </c>
      <c r="L61" s="11">
        <v>131.70000000000002</v>
      </c>
      <c r="M61" s="11">
        <v>154.62</v>
      </c>
      <c r="N61" s="11">
        <v>37.22</v>
      </c>
      <c r="O61" s="11">
        <v>0.796</v>
      </c>
    </row>
    <row r="62" spans="1:15" ht="36">
      <c r="A62" s="46" t="s">
        <v>208</v>
      </c>
      <c r="B62" s="40" t="s">
        <v>207</v>
      </c>
      <c r="C62" s="3" t="s">
        <v>120</v>
      </c>
      <c r="D62" s="11">
        <v>8.73</v>
      </c>
      <c r="E62" s="11">
        <v>10.7</v>
      </c>
      <c r="F62" s="11">
        <v>8.240000000000002</v>
      </c>
      <c r="G62" s="11">
        <v>157</v>
      </c>
      <c r="H62" s="11">
        <v>0.032</v>
      </c>
      <c r="I62" s="11">
        <v>0.13</v>
      </c>
      <c r="J62" s="79">
        <v>45.5</v>
      </c>
      <c r="K62" s="11">
        <v>0.29</v>
      </c>
      <c r="L62" s="11">
        <v>73.50999999999999</v>
      </c>
      <c r="M62" s="11">
        <v>104.81000000000002</v>
      </c>
      <c r="N62" s="11">
        <v>11.79</v>
      </c>
      <c r="O62" s="11">
        <v>0.41000000000000003</v>
      </c>
    </row>
    <row r="63" spans="1:17" s="43" customFormat="1" ht="36">
      <c r="A63" s="46" t="s">
        <v>37</v>
      </c>
      <c r="B63" s="40" t="s">
        <v>27</v>
      </c>
      <c r="C63" s="2" t="s">
        <v>55</v>
      </c>
      <c r="D63" s="11">
        <v>0.07</v>
      </c>
      <c r="E63" s="11">
        <v>0.02</v>
      </c>
      <c r="F63" s="11">
        <v>10.01</v>
      </c>
      <c r="G63" s="11">
        <v>40</v>
      </c>
      <c r="H63" s="11">
        <v>0</v>
      </c>
      <c r="I63" s="11">
        <v>0.03</v>
      </c>
      <c r="J63" s="11">
        <v>0</v>
      </c>
      <c r="K63" s="11">
        <v>0</v>
      </c>
      <c r="L63" s="11">
        <v>10.95</v>
      </c>
      <c r="M63" s="11">
        <v>2.8</v>
      </c>
      <c r="N63" s="11">
        <v>1.4</v>
      </c>
      <c r="O63" s="11">
        <v>0.265</v>
      </c>
      <c r="Q63" s="44"/>
    </row>
    <row r="64" spans="1:15" ht="36">
      <c r="A64" s="46" t="s">
        <v>34</v>
      </c>
      <c r="B64" s="40" t="s">
        <v>30</v>
      </c>
      <c r="C64" s="1">
        <v>40</v>
      </c>
      <c r="D64" s="11">
        <v>2.64</v>
      </c>
      <c r="E64" s="11">
        <v>0.48000000000000004</v>
      </c>
      <c r="F64" s="11">
        <v>15.840000000000003</v>
      </c>
      <c r="G64" s="11">
        <v>79.20000000000002</v>
      </c>
      <c r="H64" s="11">
        <v>0.06800000000000002</v>
      </c>
      <c r="I64" s="11">
        <v>0</v>
      </c>
      <c r="J64" s="11">
        <v>0</v>
      </c>
      <c r="K64" s="11">
        <v>0.56</v>
      </c>
      <c r="L64" s="11">
        <v>11.600000000000001</v>
      </c>
      <c r="M64" s="11">
        <v>60</v>
      </c>
      <c r="N64" s="11">
        <v>18.8</v>
      </c>
      <c r="O64" s="11">
        <v>1.56</v>
      </c>
    </row>
    <row r="65" spans="1:17" ht="15.75">
      <c r="A65" s="73"/>
      <c r="B65" s="9" t="s">
        <v>15</v>
      </c>
      <c r="C65" s="10">
        <v>493</v>
      </c>
      <c r="D65" s="74">
        <f>SUM(D61:D64)</f>
        <v>17.464000000000002</v>
      </c>
      <c r="E65" s="74">
        <f aca="true" t="shared" si="1" ref="E65:Q65">SUM(E61:E64)</f>
        <v>17.298</v>
      </c>
      <c r="F65" s="74">
        <f t="shared" si="1"/>
        <v>67.47200000000001</v>
      </c>
      <c r="G65" s="74">
        <f t="shared" si="1"/>
        <v>490</v>
      </c>
      <c r="H65" s="74">
        <f t="shared" si="1"/>
        <v>0.2</v>
      </c>
      <c r="I65" s="74">
        <f t="shared" si="1"/>
        <v>1.1199999999999999</v>
      </c>
      <c r="J65" s="74">
        <f t="shared" si="1"/>
        <v>72.3</v>
      </c>
      <c r="K65" s="74">
        <f t="shared" si="1"/>
        <v>0.96</v>
      </c>
      <c r="L65" s="74">
        <f t="shared" si="1"/>
        <v>227.76</v>
      </c>
      <c r="M65" s="74">
        <f t="shared" si="1"/>
        <v>322.23</v>
      </c>
      <c r="N65" s="74">
        <f t="shared" si="1"/>
        <v>69.21</v>
      </c>
      <c r="O65" s="74">
        <f t="shared" si="1"/>
        <v>3.031</v>
      </c>
      <c r="P65" s="74">
        <f t="shared" si="1"/>
        <v>0</v>
      </c>
      <c r="Q65" s="74">
        <f t="shared" si="1"/>
        <v>0</v>
      </c>
    </row>
    <row r="66" spans="1:15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ht="15.75">
      <c r="A67" s="136"/>
      <c r="B67" s="185" t="s">
        <v>17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36">
      <c r="A68" s="46" t="s">
        <v>98</v>
      </c>
      <c r="B68" s="40" t="s">
        <v>97</v>
      </c>
      <c r="C68" s="3" t="s">
        <v>23</v>
      </c>
      <c r="D68" s="11">
        <v>10.39</v>
      </c>
      <c r="E68" s="11">
        <v>14.79</v>
      </c>
      <c r="F68" s="11">
        <v>10.3</v>
      </c>
      <c r="G68" s="11">
        <v>221</v>
      </c>
      <c r="H68" s="11">
        <v>0.03</v>
      </c>
      <c r="I68" s="11">
        <v>0.92</v>
      </c>
      <c r="J68" s="79"/>
      <c r="K68" s="11">
        <v>2.61</v>
      </c>
      <c r="L68" s="11">
        <v>21.81</v>
      </c>
      <c r="M68" s="11">
        <v>154.15</v>
      </c>
      <c r="N68" s="11">
        <v>22.03</v>
      </c>
      <c r="O68" s="11">
        <v>3.06</v>
      </c>
    </row>
    <row r="69" spans="1:17" ht="36.75">
      <c r="A69" s="45" t="s">
        <v>172</v>
      </c>
      <c r="B69" s="40" t="s">
        <v>171</v>
      </c>
      <c r="C69" s="2">
        <v>180</v>
      </c>
      <c r="D69" s="11">
        <v>4.55</v>
      </c>
      <c r="E69" s="11">
        <v>4.926000000000001</v>
      </c>
      <c r="F69" s="11">
        <v>47.705999999999996</v>
      </c>
      <c r="G69" s="11">
        <v>276.6</v>
      </c>
      <c r="H69" s="11">
        <v>0.252</v>
      </c>
      <c r="I69" s="11">
        <v>0</v>
      </c>
      <c r="J69" s="11">
        <v>12</v>
      </c>
      <c r="K69" s="11">
        <v>0.51</v>
      </c>
      <c r="L69" s="11">
        <v>29.508</v>
      </c>
      <c r="M69" s="11">
        <v>249.72</v>
      </c>
      <c r="N69" s="11">
        <v>168.624</v>
      </c>
      <c r="O69" s="11">
        <v>5.658000000000001</v>
      </c>
      <c r="P69" s="41">
        <v>0</v>
      </c>
      <c r="Q69" s="42">
        <v>0</v>
      </c>
    </row>
    <row r="70" spans="1:15" ht="36">
      <c r="A70" s="46" t="s">
        <v>42</v>
      </c>
      <c r="B70" s="40" t="s">
        <v>32</v>
      </c>
      <c r="C70" s="1" t="s">
        <v>56</v>
      </c>
      <c r="D70" s="11">
        <v>0.112</v>
      </c>
      <c r="E70" s="11">
        <v>0.018000000000000002</v>
      </c>
      <c r="F70" s="11">
        <v>10.149999999999999</v>
      </c>
      <c r="G70" s="11">
        <v>41.32</v>
      </c>
      <c r="H70" s="11">
        <v>-0.0008000000000000008</v>
      </c>
      <c r="I70" s="11">
        <v>2.0299999999999994</v>
      </c>
      <c r="J70" s="11">
        <v>0</v>
      </c>
      <c r="K70" s="11">
        <v>0.005999999999999998</v>
      </c>
      <c r="L70" s="11">
        <v>13.249999999999998</v>
      </c>
      <c r="M70" s="11">
        <v>3.9600000000000004</v>
      </c>
      <c r="N70" s="11">
        <v>2.1599999999999997</v>
      </c>
      <c r="O70" s="11">
        <v>0.33299999999999996</v>
      </c>
    </row>
    <row r="71" spans="1:15" ht="36">
      <c r="A71" s="46" t="s">
        <v>35</v>
      </c>
      <c r="B71" s="40" t="s">
        <v>29</v>
      </c>
      <c r="C71" s="1">
        <v>30</v>
      </c>
      <c r="D71" s="11">
        <v>2.28</v>
      </c>
      <c r="E71" s="11">
        <v>0.24</v>
      </c>
      <c r="F71" s="11">
        <v>14.76</v>
      </c>
      <c r="G71" s="11">
        <v>70.5</v>
      </c>
      <c r="H71" s="11">
        <v>0.033</v>
      </c>
      <c r="I71" s="11">
        <v>0</v>
      </c>
      <c r="J71" s="11">
        <v>0</v>
      </c>
      <c r="K71" s="11">
        <v>0.33</v>
      </c>
      <c r="L71" s="11">
        <v>6</v>
      </c>
      <c r="M71" s="11">
        <v>19.5</v>
      </c>
      <c r="N71" s="11">
        <v>4.2</v>
      </c>
      <c r="O71" s="11">
        <v>0.33000000000000007</v>
      </c>
    </row>
    <row r="72" spans="1:15" ht="36">
      <c r="A72" s="46" t="s">
        <v>34</v>
      </c>
      <c r="B72" s="40" t="s">
        <v>30</v>
      </c>
      <c r="C72" s="1">
        <v>40</v>
      </c>
      <c r="D72" s="11">
        <v>2.64</v>
      </c>
      <c r="E72" s="11">
        <v>0.48000000000000004</v>
      </c>
      <c r="F72" s="11">
        <v>15.840000000000003</v>
      </c>
      <c r="G72" s="11">
        <v>79.20000000000002</v>
      </c>
      <c r="H72" s="11">
        <v>0.06800000000000002</v>
      </c>
      <c r="I72" s="11">
        <v>0</v>
      </c>
      <c r="J72" s="11">
        <v>0</v>
      </c>
      <c r="K72" s="11">
        <v>0.56</v>
      </c>
      <c r="L72" s="11">
        <v>11.600000000000001</v>
      </c>
      <c r="M72" s="11">
        <v>60</v>
      </c>
      <c r="N72" s="11">
        <v>18.8</v>
      </c>
      <c r="O72" s="11">
        <v>1.56</v>
      </c>
    </row>
    <row r="73" spans="1:17" ht="15.75">
      <c r="A73" s="73"/>
      <c r="B73" s="9" t="s">
        <v>15</v>
      </c>
      <c r="C73" s="10">
        <v>550</v>
      </c>
      <c r="D73" s="74">
        <f>SUM(D68:D72)</f>
        <v>19.972</v>
      </c>
      <c r="E73" s="74">
        <f aca="true" t="shared" si="2" ref="E73:Q73">SUM(E68:E72)</f>
        <v>20.454</v>
      </c>
      <c r="F73" s="74">
        <f t="shared" si="2"/>
        <v>98.75600000000001</v>
      </c>
      <c r="G73" s="74">
        <f t="shared" si="2"/>
        <v>688.6200000000001</v>
      </c>
      <c r="H73" s="74">
        <f t="shared" si="2"/>
        <v>0.38220000000000004</v>
      </c>
      <c r="I73" s="74">
        <f t="shared" si="2"/>
        <v>2.9499999999999993</v>
      </c>
      <c r="J73" s="74">
        <f t="shared" si="2"/>
        <v>12</v>
      </c>
      <c r="K73" s="74">
        <f t="shared" si="2"/>
        <v>4.016</v>
      </c>
      <c r="L73" s="74">
        <f t="shared" si="2"/>
        <v>82.168</v>
      </c>
      <c r="M73" s="74">
        <f t="shared" si="2"/>
        <v>487.33</v>
      </c>
      <c r="N73" s="74">
        <f t="shared" si="2"/>
        <v>215.814</v>
      </c>
      <c r="O73" s="74">
        <f t="shared" si="2"/>
        <v>10.941000000000003</v>
      </c>
      <c r="P73" s="74">
        <f t="shared" si="2"/>
        <v>0</v>
      </c>
      <c r="Q73" s="74">
        <f t="shared" si="2"/>
        <v>0</v>
      </c>
    </row>
    <row r="74" spans="1:17" ht="15.75">
      <c r="A74" s="85"/>
      <c r="B74" s="86"/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70"/>
      <c r="Q74" s="69"/>
    </row>
    <row r="75" spans="1:17" ht="15.75">
      <c r="A75" s="85"/>
      <c r="B75" s="86"/>
      <c r="C75" s="87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>
        <f>P69/0.9</f>
        <v>0</v>
      </c>
      <c r="Q75" s="88">
        <f>Q69/0.9</f>
        <v>0</v>
      </c>
    </row>
    <row r="76" spans="1:17" ht="15.75">
      <c r="A76" s="85"/>
      <c r="B76" s="86"/>
      <c r="C76" s="87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70"/>
      <c r="Q76" s="69"/>
    </row>
    <row r="77" spans="1:15" ht="99" customHeight="1">
      <c r="A77" s="85"/>
      <c r="B77" s="86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ht="15.75">
      <c r="A78" s="136"/>
      <c r="B78" s="81" t="s">
        <v>19</v>
      </c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3"/>
    </row>
    <row r="79" spans="1:15" ht="28.5">
      <c r="A79" s="147" t="s">
        <v>58</v>
      </c>
      <c r="B79" s="40" t="s">
        <v>162</v>
      </c>
      <c r="C79" s="2" t="s">
        <v>215</v>
      </c>
      <c r="D79" s="11">
        <v>17.982</v>
      </c>
      <c r="E79" s="11">
        <v>27.664000000000005</v>
      </c>
      <c r="F79" s="11">
        <v>38.870000000000005</v>
      </c>
      <c r="G79" s="11">
        <v>485.6</v>
      </c>
      <c r="H79" s="11">
        <v>0.29000000000000004</v>
      </c>
      <c r="I79" s="11">
        <v>25.856</v>
      </c>
      <c r="J79" s="11">
        <v>88.26</v>
      </c>
      <c r="K79" s="11">
        <v>2.79</v>
      </c>
      <c r="L79" s="11">
        <v>104.46600000000001</v>
      </c>
      <c r="M79" s="11">
        <v>204.82600000000002</v>
      </c>
      <c r="N79" s="11">
        <v>57.08</v>
      </c>
      <c r="O79" s="11">
        <v>2.6859999999999995</v>
      </c>
    </row>
    <row r="80" spans="1:17" s="43" customFormat="1" ht="36">
      <c r="A80" s="46" t="s">
        <v>137</v>
      </c>
      <c r="B80" s="40" t="s">
        <v>136</v>
      </c>
      <c r="C80" s="2" t="s">
        <v>152</v>
      </c>
      <c r="D80" s="11">
        <v>0.11000000000000001</v>
      </c>
      <c r="E80" s="11">
        <v>0.06000000000000001</v>
      </c>
      <c r="F80" s="11">
        <v>10.98</v>
      </c>
      <c r="G80" s="11">
        <v>44.7</v>
      </c>
      <c r="H80" s="11">
        <v>0.003</v>
      </c>
      <c r="I80" s="11">
        <v>1.03</v>
      </c>
      <c r="J80" s="11">
        <v>0</v>
      </c>
      <c r="K80" s="11">
        <v>0.020000000000000004</v>
      </c>
      <c r="L80" s="11">
        <v>12.549999999999999</v>
      </c>
      <c r="M80" s="11">
        <v>3.9</v>
      </c>
      <c r="N80" s="11">
        <v>2.3</v>
      </c>
      <c r="O80" s="11">
        <v>0.48000000000000004</v>
      </c>
      <c r="Q80" s="44"/>
    </row>
    <row r="81" spans="1:15" ht="36">
      <c r="A81" s="46" t="s">
        <v>35</v>
      </c>
      <c r="B81" s="40" t="s">
        <v>29</v>
      </c>
      <c r="C81" s="1">
        <v>30</v>
      </c>
      <c r="D81" s="11">
        <v>2.28</v>
      </c>
      <c r="E81" s="11">
        <v>0.24</v>
      </c>
      <c r="F81" s="11">
        <v>14.76</v>
      </c>
      <c r="G81" s="11">
        <v>70.5</v>
      </c>
      <c r="H81" s="11">
        <v>0.033</v>
      </c>
      <c r="I81" s="11">
        <v>0</v>
      </c>
      <c r="J81" s="11">
        <v>0</v>
      </c>
      <c r="K81" s="11">
        <v>0.33</v>
      </c>
      <c r="L81" s="11">
        <v>6</v>
      </c>
      <c r="M81" s="11">
        <v>19.5</v>
      </c>
      <c r="N81" s="11">
        <v>4.2</v>
      </c>
      <c r="O81" s="11">
        <v>0.33000000000000007</v>
      </c>
    </row>
    <row r="82" spans="1:17" ht="36">
      <c r="A82" s="46" t="s">
        <v>34</v>
      </c>
      <c r="B82" s="40" t="s">
        <v>30</v>
      </c>
      <c r="C82" s="1">
        <v>30</v>
      </c>
      <c r="D82" s="11">
        <v>1.9799999999999998</v>
      </c>
      <c r="E82" s="11">
        <v>0.36</v>
      </c>
      <c r="F82" s="11">
        <v>11.88</v>
      </c>
      <c r="G82" s="11">
        <v>59.4</v>
      </c>
      <c r="H82" s="11">
        <v>0.051000000000000004</v>
      </c>
      <c r="I82" s="11">
        <v>0</v>
      </c>
      <c r="J82" s="11">
        <v>0</v>
      </c>
      <c r="K82" s="11">
        <v>0.42</v>
      </c>
      <c r="L82" s="11">
        <v>8.7</v>
      </c>
      <c r="M82" s="11">
        <v>45</v>
      </c>
      <c r="N82" s="11">
        <v>14.1</v>
      </c>
      <c r="O82" s="11">
        <v>1.17</v>
      </c>
      <c r="P82" s="70"/>
      <c r="Q82" s="69"/>
    </row>
    <row r="83" spans="1:17" ht="15.75">
      <c r="A83" s="73"/>
      <c r="B83" s="9" t="s">
        <v>15</v>
      </c>
      <c r="C83" s="10">
        <v>553</v>
      </c>
      <c r="D83" s="74">
        <f>SUM(D79:D82)</f>
        <v>22.352</v>
      </c>
      <c r="E83" s="74">
        <f aca="true" t="shared" si="3" ref="E83:O83">SUM(E79:E82)</f>
        <v>28.324</v>
      </c>
      <c r="F83" s="74">
        <f t="shared" si="3"/>
        <v>76.49000000000001</v>
      </c>
      <c r="G83" s="74">
        <f t="shared" si="3"/>
        <v>660.2</v>
      </c>
      <c r="H83" s="74">
        <f t="shared" si="3"/>
        <v>0.37700000000000006</v>
      </c>
      <c r="I83" s="74">
        <f t="shared" si="3"/>
        <v>26.886000000000003</v>
      </c>
      <c r="J83" s="74">
        <f t="shared" si="3"/>
        <v>88.26</v>
      </c>
      <c r="K83" s="74">
        <f t="shared" si="3"/>
        <v>3.56</v>
      </c>
      <c r="L83" s="74">
        <f t="shared" si="3"/>
        <v>131.716</v>
      </c>
      <c r="M83" s="74">
        <f t="shared" si="3"/>
        <v>273.226</v>
      </c>
      <c r="N83" s="74">
        <f t="shared" si="3"/>
        <v>77.67999999999999</v>
      </c>
      <c r="O83" s="74">
        <f t="shared" si="3"/>
        <v>4.6659999999999995</v>
      </c>
      <c r="P83" s="70">
        <v>0.2</v>
      </c>
      <c r="Q83" s="69">
        <v>0.2</v>
      </c>
    </row>
    <row r="84" spans="1:15" ht="15.75">
      <c r="A84" s="85"/>
      <c r="B84" s="86"/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7" ht="15.75">
      <c r="A85" s="136"/>
      <c r="B85" s="185" t="s">
        <v>20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70"/>
      <c r="Q85" s="69"/>
    </row>
    <row r="86" spans="1:17" ht="36">
      <c r="A86" s="46" t="s">
        <v>216</v>
      </c>
      <c r="B86" s="40" t="s">
        <v>217</v>
      </c>
      <c r="C86" s="2" t="s">
        <v>108</v>
      </c>
      <c r="D86" s="5">
        <v>7.2838</v>
      </c>
      <c r="E86" s="5">
        <v>11.94</v>
      </c>
      <c r="F86" s="5">
        <v>8.36</v>
      </c>
      <c r="G86" s="7">
        <v>123.99</v>
      </c>
      <c r="H86" s="5">
        <v>0.0475</v>
      </c>
      <c r="I86" s="5">
        <v>0.2762</v>
      </c>
      <c r="J86" s="5">
        <v>29.62</v>
      </c>
      <c r="K86" s="5">
        <v>0.4205</v>
      </c>
      <c r="L86" s="5">
        <v>20.726</v>
      </c>
      <c r="M86" s="5">
        <v>80.202</v>
      </c>
      <c r="N86" s="5">
        <v>15.521</v>
      </c>
      <c r="O86" s="5">
        <v>0.6402000000000001</v>
      </c>
      <c r="P86" s="70"/>
      <c r="Q86" s="69"/>
    </row>
    <row r="87" spans="1:17" ht="36.75">
      <c r="A87" s="45" t="s">
        <v>41</v>
      </c>
      <c r="B87" s="40" t="s">
        <v>218</v>
      </c>
      <c r="C87" s="3" t="s">
        <v>95</v>
      </c>
      <c r="D87" s="11">
        <v>5.4</v>
      </c>
      <c r="E87" s="11">
        <v>3.528</v>
      </c>
      <c r="F87" s="11">
        <v>30.005999999999997</v>
      </c>
      <c r="G87" s="11">
        <v>174.6</v>
      </c>
      <c r="H87" s="11">
        <v>0.09000000000000001</v>
      </c>
      <c r="I87" s="11">
        <v>0.864</v>
      </c>
      <c r="J87" s="11">
        <v>13.319999999999999</v>
      </c>
      <c r="K87" s="11">
        <v>0.07200000000000001</v>
      </c>
      <c r="L87" s="11">
        <v>117.88200000000002</v>
      </c>
      <c r="M87" s="11">
        <v>138.348</v>
      </c>
      <c r="N87" s="11">
        <v>33.498</v>
      </c>
      <c r="O87" s="11">
        <v>0.7110000000000001</v>
      </c>
      <c r="P87" s="70"/>
      <c r="Q87" s="69"/>
    </row>
    <row r="88" spans="1:17" s="43" customFormat="1" ht="36">
      <c r="A88" s="46" t="s">
        <v>37</v>
      </c>
      <c r="B88" s="40" t="s">
        <v>27</v>
      </c>
      <c r="C88" s="2" t="s">
        <v>55</v>
      </c>
      <c r="D88" s="11">
        <v>0.07</v>
      </c>
      <c r="E88" s="11">
        <v>0.02</v>
      </c>
      <c r="F88" s="11">
        <v>10.01</v>
      </c>
      <c r="G88" s="11">
        <v>40</v>
      </c>
      <c r="H88" s="11">
        <v>0</v>
      </c>
      <c r="I88" s="11">
        <v>0.03</v>
      </c>
      <c r="J88" s="11">
        <v>0</v>
      </c>
      <c r="K88" s="11">
        <v>0</v>
      </c>
      <c r="L88" s="11">
        <v>10.95</v>
      </c>
      <c r="M88" s="11">
        <v>2.8</v>
      </c>
      <c r="N88" s="11">
        <v>1.4</v>
      </c>
      <c r="O88" s="11">
        <v>0.265</v>
      </c>
      <c r="Q88" s="44"/>
    </row>
    <row r="89" spans="1:15" ht="36">
      <c r="A89" s="46" t="s">
        <v>35</v>
      </c>
      <c r="B89" s="40" t="s">
        <v>29</v>
      </c>
      <c r="C89" s="1">
        <v>20</v>
      </c>
      <c r="D89" s="5">
        <v>1.52</v>
      </c>
      <c r="E89" s="5">
        <v>0.16000000000000003</v>
      </c>
      <c r="F89" s="5">
        <v>9.840000000000002</v>
      </c>
      <c r="G89" s="7">
        <v>47.00000000000001</v>
      </c>
      <c r="H89" s="5">
        <v>0.022000000000000002</v>
      </c>
      <c r="I89" s="6">
        <v>0</v>
      </c>
      <c r="J89" s="6">
        <v>0</v>
      </c>
      <c r="K89" s="5">
        <v>0.22</v>
      </c>
      <c r="L89" s="5">
        <v>4</v>
      </c>
      <c r="M89" s="5">
        <v>13</v>
      </c>
      <c r="N89" s="5">
        <v>2.8</v>
      </c>
      <c r="O89" s="5">
        <v>0.22</v>
      </c>
    </row>
    <row r="90" spans="1:17" ht="36">
      <c r="A90" s="46" t="s">
        <v>34</v>
      </c>
      <c r="B90" s="40" t="s">
        <v>30</v>
      </c>
      <c r="C90" s="1">
        <v>30</v>
      </c>
      <c r="D90" s="11">
        <v>1.98</v>
      </c>
      <c r="E90" s="11">
        <v>0.36</v>
      </c>
      <c r="F90" s="11">
        <v>11.88</v>
      </c>
      <c r="G90" s="11">
        <v>59.400000000000006</v>
      </c>
      <c r="H90" s="11">
        <v>0.05100000000000001</v>
      </c>
      <c r="I90" s="11">
        <v>0</v>
      </c>
      <c r="J90" s="11">
        <v>0</v>
      </c>
      <c r="K90" s="11">
        <v>0.42</v>
      </c>
      <c r="L90" s="11">
        <v>8.700000000000001</v>
      </c>
      <c r="M90" s="11">
        <v>45.00000000000001</v>
      </c>
      <c r="N90" s="11">
        <v>14.100000000000003</v>
      </c>
      <c r="O90" s="11">
        <v>1.1700000000000002</v>
      </c>
      <c r="P90" s="70"/>
      <c r="Q90" s="69"/>
    </row>
    <row r="91" spans="1:17" ht="15.75">
      <c r="A91" s="73"/>
      <c r="B91" s="9" t="s">
        <v>15</v>
      </c>
      <c r="C91" s="10">
        <v>530</v>
      </c>
      <c r="D91" s="74">
        <f>SUM(D86:D90)</f>
        <v>16.253800000000002</v>
      </c>
      <c r="E91" s="74">
        <f aca="true" t="shared" si="4" ref="E91:O91">SUM(E86:E90)</f>
        <v>16.008</v>
      </c>
      <c r="F91" s="74">
        <f t="shared" si="4"/>
        <v>70.096</v>
      </c>
      <c r="G91" s="74">
        <f t="shared" si="4"/>
        <v>444.99</v>
      </c>
      <c r="H91" s="74">
        <f t="shared" si="4"/>
        <v>0.21050000000000002</v>
      </c>
      <c r="I91" s="74">
        <f t="shared" si="4"/>
        <v>1.1702000000000001</v>
      </c>
      <c r="J91" s="74">
        <f t="shared" si="4"/>
        <v>42.94</v>
      </c>
      <c r="K91" s="74">
        <f t="shared" si="4"/>
        <v>1.1325</v>
      </c>
      <c r="L91" s="74">
        <f t="shared" si="4"/>
        <v>162.25799999999998</v>
      </c>
      <c r="M91" s="74">
        <f t="shared" si="4"/>
        <v>279.35</v>
      </c>
      <c r="N91" s="74">
        <f t="shared" si="4"/>
        <v>67.319</v>
      </c>
      <c r="O91" s="74">
        <f t="shared" si="4"/>
        <v>3.0062</v>
      </c>
      <c r="P91" s="74">
        <f>SUM(P86:P90)</f>
        <v>0</v>
      </c>
      <c r="Q91" s="74">
        <f>SUM(Q86:Q90)</f>
        <v>0</v>
      </c>
    </row>
    <row r="92" spans="1:17" ht="15.75">
      <c r="A92" s="73"/>
      <c r="B92" s="9"/>
      <c r="C92" s="10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ht="15.75">
      <c r="A93" s="136"/>
      <c r="B93" s="185" t="s">
        <v>21</v>
      </c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74"/>
      <c r="Q93" s="74"/>
    </row>
    <row r="94" spans="1:17" ht="36.75">
      <c r="A94" s="45" t="s">
        <v>139</v>
      </c>
      <c r="B94" s="40" t="s">
        <v>141</v>
      </c>
      <c r="C94" s="3" t="s">
        <v>140</v>
      </c>
      <c r="D94" s="11">
        <f>'Меню младшие 1-4 кл '!D103+'Меню младшие 1-4 кл '!D104</f>
        <v>16.7985</v>
      </c>
      <c r="E94" s="11">
        <f>'Меню младшие 1-4 кл '!E103+'Меню младшие 1-4 кл '!E104</f>
        <v>17.204</v>
      </c>
      <c r="F94" s="11">
        <f>'Меню младшие 1-4 кл '!F103+'Меню младшие 1-4 кл '!F104</f>
        <v>53.36449999999999</v>
      </c>
      <c r="G94" s="11">
        <f>'Меню младшие 1-4 кл '!G103+'Меню младшие 1-4 кл '!G104</f>
        <v>416.65</v>
      </c>
      <c r="H94" s="11">
        <f>'Меню младшие 1-4 кл '!H103+'Меню младшие 1-4 кл '!H104</f>
        <v>0.12000000000000001</v>
      </c>
      <c r="I94" s="11">
        <f>'Меню младшие 1-4 кл '!I103+'Меню младшие 1-4 кл '!I104</f>
        <v>0.936</v>
      </c>
      <c r="J94" s="11">
        <f>'Меню младшие 1-4 кл '!J103+'Меню младшие 1-4 кл '!J104</f>
        <v>58.260000000000005</v>
      </c>
      <c r="K94" s="11">
        <f>'Меню младшие 1-4 кл '!K103+'Меню младшие 1-4 кл '!K104</f>
        <v>2.811</v>
      </c>
      <c r="L94" s="11">
        <f>'Меню младшие 1-4 кл '!L103+'Меню младшие 1-4 кл '!L104</f>
        <v>53.856</v>
      </c>
      <c r="M94" s="11">
        <f>'Меню младшие 1-4 кл '!M103+'Меню младшие 1-4 кл '!M104</f>
        <v>163.89600000000002</v>
      </c>
      <c r="N94" s="11">
        <f>'Меню младшие 1-4 кл '!N103+'Меню младшие 1-4 кл '!N104</f>
        <v>44.175</v>
      </c>
      <c r="O94" s="11">
        <f>'Меню младшие 1-4 кл '!O103+'Меню младшие 1-4 кл '!O104</f>
        <v>1.7850000000000001</v>
      </c>
      <c r="P94" s="11">
        <f>'Меню младшие 1-4 кл '!P103+'Меню младшие 1-4 кл '!P104</f>
        <v>0</v>
      </c>
      <c r="Q94" s="11">
        <f>'Меню младшие 1-4 кл '!Q103+'Меню младшие 1-4 кл '!Q104</f>
        <v>0</v>
      </c>
    </row>
    <row r="95" spans="1:17" ht="15">
      <c r="A95" s="46" t="s">
        <v>58</v>
      </c>
      <c r="B95" s="100" t="s">
        <v>163</v>
      </c>
      <c r="C95" s="6">
        <v>50</v>
      </c>
      <c r="D95" s="11">
        <f>'Меню младшие 1-4 кл '!D102/1.2</f>
        <v>0.8535</v>
      </c>
      <c r="E95" s="11">
        <f>'Меню младшие 1-4 кл '!E102/1.2</f>
        <v>2.502</v>
      </c>
      <c r="F95" s="11">
        <f>'Меню младшие 1-4 кл '!F102/1.2</f>
        <v>4.228999999999999</v>
      </c>
      <c r="G95" s="11">
        <f>'Меню младшие 1-4 кл '!G102/1.2</f>
        <v>42.849999999999994</v>
      </c>
      <c r="H95" s="11">
        <f>'Меню младшие 1-4 кл '!H102/1.2</f>
        <v>0.011</v>
      </c>
      <c r="I95" s="11">
        <f>'Меню младшие 1-4 кл '!I102/1.2</f>
        <v>9.904999999999998</v>
      </c>
      <c r="J95" s="11">
        <f>'Меню младшие 1-4 кл '!J102/1.2</f>
        <v>0</v>
      </c>
      <c r="K95" s="11">
        <f>'Меню младшие 1-4 кл '!K102/1.2</f>
        <v>7.7</v>
      </c>
      <c r="L95" s="11">
        <f>'Меню младшие 1-4 кл '!L102/1.2</f>
        <v>26.121499999999997</v>
      </c>
      <c r="M95" s="11">
        <f>'Меню младшие 1-4 кл '!M102/1.2</f>
        <v>16.976</v>
      </c>
      <c r="N95" s="11">
        <f>'Меню младшие 1-4 кл '!N102/1.2</f>
        <v>8.005500000000001</v>
      </c>
      <c r="O95" s="11">
        <f>'Меню младшие 1-4 кл '!O102/1.2</f>
        <v>0.3335000000000001</v>
      </c>
      <c r="P95" s="150"/>
      <c r="Q95" s="150"/>
    </row>
    <row r="96" spans="1:15" ht="36">
      <c r="A96" s="46" t="s">
        <v>42</v>
      </c>
      <c r="B96" s="40" t="s">
        <v>32</v>
      </c>
      <c r="C96" s="1" t="s">
        <v>56</v>
      </c>
      <c r="D96" s="11">
        <v>0.112</v>
      </c>
      <c r="E96" s="11">
        <v>0.018000000000000002</v>
      </c>
      <c r="F96" s="11">
        <v>10.149999999999999</v>
      </c>
      <c r="G96" s="11">
        <v>41.32</v>
      </c>
      <c r="H96" s="11">
        <v>-0.0008000000000000008</v>
      </c>
      <c r="I96" s="11">
        <v>2.0299999999999994</v>
      </c>
      <c r="J96" s="11">
        <v>0</v>
      </c>
      <c r="K96" s="11">
        <v>0.005999999999999998</v>
      </c>
      <c r="L96" s="11">
        <v>13.249999999999998</v>
      </c>
      <c r="M96" s="11">
        <v>3.9600000000000004</v>
      </c>
      <c r="N96" s="11">
        <v>2.1599999999999997</v>
      </c>
      <c r="O96" s="11">
        <v>0.33299999999999996</v>
      </c>
    </row>
    <row r="97" spans="1:15" ht="36">
      <c r="A97" s="46" t="s">
        <v>35</v>
      </c>
      <c r="B97" s="40" t="s">
        <v>29</v>
      </c>
      <c r="C97" s="1">
        <v>30</v>
      </c>
      <c r="D97" s="11">
        <v>2.28</v>
      </c>
      <c r="E97" s="11">
        <v>0.24</v>
      </c>
      <c r="F97" s="11">
        <v>14.76</v>
      </c>
      <c r="G97" s="11">
        <v>70.5</v>
      </c>
      <c r="H97" s="11">
        <v>0.033</v>
      </c>
      <c r="I97" s="11">
        <v>0</v>
      </c>
      <c r="J97" s="11">
        <v>0</v>
      </c>
      <c r="K97" s="11">
        <v>0.33</v>
      </c>
      <c r="L97" s="11">
        <v>6</v>
      </c>
      <c r="M97" s="11">
        <v>19.5</v>
      </c>
      <c r="N97" s="11">
        <v>4.2</v>
      </c>
      <c r="O97" s="11">
        <v>0.33000000000000007</v>
      </c>
    </row>
    <row r="98" spans="1:17" ht="36">
      <c r="A98" s="46" t="s">
        <v>34</v>
      </c>
      <c r="B98" s="40" t="s">
        <v>30</v>
      </c>
      <c r="C98" s="1">
        <v>40</v>
      </c>
      <c r="D98" s="11">
        <v>2.64</v>
      </c>
      <c r="E98" s="11">
        <v>0.48000000000000004</v>
      </c>
      <c r="F98" s="11">
        <v>15.840000000000003</v>
      </c>
      <c r="G98" s="11">
        <v>79.20000000000002</v>
      </c>
      <c r="H98" s="11">
        <v>0.06800000000000002</v>
      </c>
      <c r="I98" s="11">
        <v>0</v>
      </c>
      <c r="J98" s="11">
        <v>0</v>
      </c>
      <c r="K98" s="11">
        <v>0.56</v>
      </c>
      <c r="L98" s="11">
        <v>11.600000000000001</v>
      </c>
      <c r="M98" s="11">
        <v>60</v>
      </c>
      <c r="N98" s="11">
        <v>18.8</v>
      </c>
      <c r="O98" s="11">
        <v>1.56</v>
      </c>
      <c r="P98" s="70"/>
      <c r="Q98" s="69"/>
    </row>
    <row r="99" spans="1:17" ht="15.75">
      <c r="A99" s="73"/>
      <c r="B99" s="107" t="s">
        <v>15</v>
      </c>
      <c r="C99" s="10">
        <v>563</v>
      </c>
      <c r="D99" s="74">
        <f>D94+D95+D96+D97+D98</f>
        <v>22.684</v>
      </c>
      <c r="E99" s="74">
        <f>E94+E95+E95+E96+E97+E98</f>
        <v>22.945999999999998</v>
      </c>
      <c r="F99" s="74">
        <f aca="true" t="shared" si="5" ref="F99:O99">F94+F95+F96+F97+F98</f>
        <v>98.34349999999999</v>
      </c>
      <c r="G99" s="74">
        <f t="shared" si="5"/>
        <v>650.52</v>
      </c>
      <c r="H99" s="74">
        <f t="shared" si="5"/>
        <v>0.23120000000000002</v>
      </c>
      <c r="I99" s="74">
        <f t="shared" si="5"/>
        <v>12.870999999999997</v>
      </c>
      <c r="J99" s="74">
        <f t="shared" si="5"/>
        <v>58.260000000000005</v>
      </c>
      <c r="K99" s="74">
        <f t="shared" si="5"/>
        <v>11.407</v>
      </c>
      <c r="L99" s="74">
        <f t="shared" si="5"/>
        <v>110.82749999999999</v>
      </c>
      <c r="M99" s="74">
        <f t="shared" si="5"/>
        <v>264.332</v>
      </c>
      <c r="N99" s="74">
        <f t="shared" si="5"/>
        <v>77.34049999999999</v>
      </c>
      <c r="O99" s="74">
        <f t="shared" si="5"/>
        <v>4.3415</v>
      </c>
      <c r="P99" s="74">
        <f>SUM(P94:P98)</f>
        <v>0</v>
      </c>
      <c r="Q99" s="74">
        <f>SUM(Q94:Q98)</f>
        <v>0</v>
      </c>
    </row>
    <row r="100" spans="1:17" ht="15.75">
      <c r="A100" s="73"/>
      <c r="B100" s="101" t="s">
        <v>109</v>
      </c>
      <c r="C100" s="10">
        <f aca="true" t="shared" si="6" ref="C100:O100">C58+C65+C73+C83+C99+C91</f>
        <v>3227</v>
      </c>
      <c r="D100" s="108">
        <f t="shared" si="6"/>
        <v>124.49119999999999</v>
      </c>
      <c r="E100" s="108">
        <f t="shared" si="6"/>
        <v>128.6868</v>
      </c>
      <c r="F100" s="108">
        <f t="shared" si="6"/>
        <v>513.9455</v>
      </c>
      <c r="G100" s="108">
        <f t="shared" si="6"/>
        <v>3664.09</v>
      </c>
      <c r="H100" s="108">
        <f t="shared" si="6"/>
        <v>1.6678000000000002</v>
      </c>
      <c r="I100" s="108">
        <f t="shared" si="6"/>
        <v>46.6592</v>
      </c>
      <c r="J100" s="108">
        <f t="shared" si="6"/>
        <v>332.02</v>
      </c>
      <c r="K100" s="108">
        <f t="shared" si="6"/>
        <v>25.880499999999998</v>
      </c>
      <c r="L100" s="108">
        <f t="shared" si="6"/>
        <v>825.0353</v>
      </c>
      <c r="M100" s="108">
        <f t="shared" si="6"/>
        <v>1852.4952999999996</v>
      </c>
      <c r="N100" s="108">
        <f t="shared" si="6"/>
        <v>574.5363</v>
      </c>
      <c r="O100" s="108">
        <f t="shared" si="6"/>
        <v>30.637100000000004</v>
      </c>
      <c r="P100" s="10" t="e">
        <f>P58+P65+P73+P83+#REF!+P91</f>
        <v>#REF!</v>
      </c>
      <c r="Q100" s="10" t="e">
        <f>Q58+Q65+Q73+Q83+#REF!+Q91</f>
        <v>#REF!</v>
      </c>
    </row>
    <row r="101" spans="1:17" ht="15.75">
      <c r="A101" s="85"/>
      <c r="B101" s="86"/>
      <c r="C101" s="87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70"/>
      <c r="Q101" s="69"/>
    </row>
    <row r="102" spans="1:17" ht="15.75">
      <c r="A102" s="85"/>
      <c r="B102" s="86"/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70"/>
      <c r="Q102" s="69"/>
    </row>
    <row r="103" spans="1:17" ht="15.75">
      <c r="A103" s="85"/>
      <c r="B103" s="86"/>
      <c r="C103" s="87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70"/>
      <c r="Q103" s="69"/>
    </row>
    <row r="104" spans="1:17" ht="15.75">
      <c r="A104" s="85"/>
      <c r="B104" s="86"/>
      <c r="C104" s="87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70"/>
      <c r="Q104" s="69"/>
    </row>
    <row r="105" spans="1:17" ht="15.75">
      <c r="A105" s="85"/>
      <c r="B105" s="86"/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70"/>
      <c r="Q105" s="69"/>
    </row>
    <row r="106" spans="1:17" ht="15.75">
      <c r="A106" s="85"/>
      <c r="B106" s="86"/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70"/>
      <c r="Q106" s="69"/>
    </row>
    <row r="107" spans="1:17" ht="15.75">
      <c r="A107" s="85"/>
      <c r="B107" s="86"/>
      <c r="C107" s="87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70"/>
      <c r="Q107" s="69"/>
    </row>
    <row r="108" spans="1:17" ht="15.75">
      <c r="A108" s="85"/>
      <c r="B108" s="86"/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70"/>
      <c r="Q108" s="69"/>
    </row>
    <row r="109" spans="1:17" ht="15.75">
      <c r="A109" s="85"/>
      <c r="B109" s="86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70"/>
      <c r="Q109" s="69"/>
    </row>
    <row r="110" spans="1:17" ht="74.25" customHeight="1">
      <c r="A110" s="85"/>
      <c r="B110" s="86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1:15" ht="25.5">
      <c r="A111" s="65" t="s">
        <v>24</v>
      </c>
      <c r="B111" s="66" t="s">
        <v>0</v>
      </c>
      <c r="C111" s="66" t="s">
        <v>26</v>
      </c>
      <c r="D111" s="67" t="s">
        <v>1</v>
      </c>
      <c r="E111" s="67" t="s">
        <v>2</v>
      </c>
      <c r="F111" s="67" t="s">
        <v>3</v>
      </c>
      <c r="G111" s="67" t="s">
        <v>4</v>
      </c>
      <c r="H111" s="67" t="s">
        <v>5</v>
      </c>
      <c r="I111" s="67" t="s">
        <v>6</v>
      </c>
      <c r="J111" s="67" t="s">
        <v>7</v>
      </c>
      <c r="K111" s="67" t="s">
        <v>8</v>
      </c>
      <c r="L111" s="67" t="s">
        <v>9</v>
      </c>
      <c r="M111" s="67" t="s">
        <v>10</v>
      </c>
      <c r="N111" s="67" t="s">
        <v>11</v>
      </c>
      <c r="O111" s="67" t="s">
        <v>12</v>
      </c>
    </row>
    <row r="112" spans="1:15" ht="15.75">
      <c r="A112" s="106"/>
      <c r="B112" s="191" t="s">
        <v>13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1:17" ht="15.75">
      <c r="A113" s="141"/>
      <c r="B113" s="191" t="s">
        <v>14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Q113" s="69"/>
    </row>
    <row r="114" spans="1:17" ht="15">
      <c r="A114" s="147" t="s">
        <v>58</v>
      </c>
      <c r="B114" s="40" t="s">
        <v>132</v>
      </c>
      <c r="C114" s="2">
        <v>100</v>
      </c>
      <c r="D114" s="11">
        <v>11.02</v>
      </c>
      <c r="E114" s="11">
        <v>23.840000000000003</v>
      </c>
      <c r="F114" s="11">
        <v>0.36</v>
      </c>
      <c r="G114" s="11">
        <v>262</v>
      </c>
      <c r="H114" s="11">
        <v>0.18</v>
      </c>
      <c r="I114" s="11">
        <v>0</v>
      </c>
      <c r="J114" s="11">
        <v>0</v>
      </c>
      <c r="K114" s="11">
        <v>0.4</v>
      </c>
      <c r="L114" s="11">
        <v>34.6</v>
      </c>
      <c r="M114" s="11">
        <v>159</v>
      </c>
      <c r="N114" s="11">
        <v>20</v>
      </c>
      <c r="O114" s="11">
        <v>1.78</v>
      </c>
      <c r="P114" s="11">
        <f>'Меню младшие 1-4 кл '!P122/0.9</f>
        <v>0</v>
      </c>
      <c r="Q114" s="11">
        <f>'Меню младшие 1-4 кл '!Q122/0.9</f>
        <v>0</v>
      </c>
    </row>
    <row r="115" spans="1:15" ht="36">
      <c r="A115" s="46" t="s">
        <v>133</v>
      </c>
      <c r="B115" s="40" t="s">
        <v>181</v>
      </c>
      <c r="C115" s="2">
        <v>200</v>
      </c>
      <c r="D115" s="11">
        <v>7.43</v>
      </c>
      <c r="E115" s="11">
        <v>4.46</v>
      </c>
      <c r="F115" s="11">
        <v>36.91</v>
      </c>
      <c r="G115" s="11">
        <v>219</v>
      </c>
      <c r="H115" s="11">
        <v>0.19</v>
      </c>
      <c r="I115" s="11">
        <v>1.17</v>
      </c>
      <c r="J115" s="11">
        <v>18</v>
      </c>
      <c r="K115" s="11">
        <v>0.10999999999999997</v>
      </c>
      <c r="L115" s="11">
        <v>135.70000000000002</v>
      </c>
      <c r="M115" s="11">
        <v>181.37</v>
      </c>
      <c r="N115" s="11">
        <v>47.6</v>
      </c>
      <c r="O115" s="11">
        <v>1.21</v>
      </c>
    </row>
    <row r="116" spans="1:17" ht="36">
      <c r="A116" s="46" t="s">
        <v>37</v>
      </c>
      <c r="B116" s="40" t="s">
        <v>125</v>
      </c>
      <c r="C116" s="2" t="s">
        <v>56</v>
      </c>
      <c r="D116" s="11">
        <v>0.235</v>
      </c>
      <c r="E116" s="11">
        <v>0.09</v>
      </c>
      <c r="F116" s="11">
        <v>12.424999999999999</v>
      </c>
      <c r="G116" s="11">
        <v>54.2</v>
      </c>
      <c r="H116" s="11">
        <v>0.0035</v>
      </c>
      <c r="I116" s="11">
        <v>50.029999999999994</v>
      </c>
      <c r="J116" s="11">
        <v>0</v>
      </c>
      <c r="K116" s="11">
        <v>0.19</v>
      </c>
      <c r="L116" s="11">
        <v>13.95</v>
      </c>
      <c r="M116" s="11">
        <v>3.65</v>
      </c>
      <c r="N116" s="11">
        <v>2.25</v>
      </c>
      <c r="O116" s="11">
        <v>0.41500000000000004</v>
      </c>
      <c r="Q116" s="69"/>
    </row>
    <row r="117" spans="1:15" ht="36">
      <c r="A117" s="46" t="s">
        <v>35</v>
      </c>
      <c r="B117" s="40" t="s">
        <v>29</v>
      </c>
      <c r="C117" s="2">
        <v>20</v>
      </c>
      <c r="D117" s="11">
        <v>1.52</v>
      </c>
      <c r="E117" s="11">
        <v>0.16000000000000003</v>
      </c>
      <c r="F117" s="11">
        <v>9.840000000000002</v>
      </c>
      <c r="G117" s="11">
        <v>47.00000000000001</v>
      </c>
      <c r="H117" s="11">
        <v>0.022000000000000002</v>
      </c>
      <c r="I117" s="11">
        <v>0</v>
      </c>
      <c r="J117" s="11">
        <v>0</v>
      </c>
      <c r="K117" s="11">
        <v>0.22</v>
      </c>
      <c r="L117" s="11">
        <v>4</v>
      </c>
      <c r="M117" s="11">
        <v>13</v>
      </c>
      <c r="N117" s="11">
        <v>2.8</v>
      </c>
      <c r="O117" s="11">
        <v>0.22</v>
      </c>
    </row>
    <row r="118" spans="1:15" ht="35.25" customHeight="1">
      <c r="A118" s="46" t="s">
        <v>34</v>
      </c>
      <c r="B118" s="40" t="s">
        <v>30</v>
      </c>
      <c r="C118" s="1">
        <v>30</v>
      </c>
      <c r="D118" s="11">
        <v>1.98</v>
      </c>
      <c r="E118" s="11">
        <v>0.36</v>
      </c>
      <c r="F118" s="11">
        <v>11.88</v>
      </c>
      <c r="G118" s="11">
        <v>59.400000000000006</v>
      </c>
      <c r="H118" s="11">
        <v>0.05100000000000001</v>
      </c>
      <c r="I118" s="11">
        <v>0</v>
      </c>
      <c r="J118" s="11">
        <v>0</v>
      </c>
      <c r="K118" s="11">
        <v>0.42</v>
      </c>
      <c r="L118" s="11">
        <v>8.700000000000001</v>
      </c>
      <c r="M118" s="11">
        <v>45.00000000000001</v>
      </c>
      <c r="N118" s="11">
        <v>14.100000000000003</v>
      </c>
      <c r="O118" s="11">
        <v>1.1700000000000002</v>
      </c>
    </row>
    <row r="119" spans="1:17" ht="15.75">
      <c r="A119" s="65"/>
      <c r="B119" s="101" t="s">
        <v>15</v>
      </c>
      <c r="C119" s="4">
        <v>550</v>
      </c>
      <c r="D119" s="8">
        <f>D114+D115+D116+D117+D118</f>
        <v>22.185</v>
      </c>
      <c r="E119" s="8">
        <f>E114+E115+E115+E116+E117+E118</f>
        <v>33.370000000000005</v>
      </c>
      <c r="F119" s="8">
        <f>F114+F115+F116+F117+F117+F118</f>
        <v>81.255</v>
      </c>
      <c r="G119" s="8">
        <f>G114+G115+G116+G117+G117+G118</f>
        <v>688.6</v>
      </c>
      <c r="H119" s="8">
        <f aca="true" t="shared" si="7" ref="H119:O119">H114+H115+H116+H117+H118</f>
        <v>0.4465</v>
      </c>
      <c r="I119" s="8">
        <f t="shared" si="7"/>
        <v>51.199999999999996</v>
      </c>
      <c r="J119" s="8">
        <f t="shared" si="7"/>
        <v>18</v>
      </c>
      <c r="K119" s="8">
        <f t="shared" si="7"/>
        <v>1.3399999999999999</v>
      </c>
      <c r="L119" s="8">
        <f t="shared" si="7"/>
        <v>196.95</v>
      </c>
      <c r="M119" s="8">
        <f t="shared" si="7"/>
        <v>402.02</v>
      </c>
      <c r="N119" s="8">
        <f t="shared" si="7"/>
        <v>86.75</v>
      </c>
      <c r="O119" s="8">
        <f t="shared" si="7"/>
        <v>4.795000000000001</v>
      </c>
      <c r="P119" s="8">
        <f>SUM(P114:P118)</f>
        <v>0</v>
      </c>
      <c r="Q119" s="8">
        <f>SUM(Q114:Q118)</f>
        <v>0</v>
      </c>
    </row>
    <row r="120" spans="1:17" ht="15.75">
      <c r="A120" s="110"/>
      <c r="B120" s="111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Q120" s="69"/>
    </row>
    <row r="121" spans="1:17" ht="15.75">
      <c r="A121" s="141"/>
      <c r="B121" s="191" t="s">
        <v>60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Q121" s="69"/>
    </row>
    <row r="122" spans="1:17" ht="36">
      <c r="A122" s="46" t="s">
        <v>99</v>
      </c>
      <c r="B122" s="40" t="s">
        <v>101</v>
      </c>
      <c r="C122" s="3" t="s">
        <v>59</v>
      </c>
      <c r="D122" s="11">
        <v>18.971666666666664</v>
      </c>
      <c r="E122" s="89">
        <v>23.12</v>
      </c>
      <c r="F122" s="89">
        <v>51.79</v>
      </c>
      <c r="G122" s="11">
        <v>509.8</v>
      </c>
      <c r="H122" s="11">
        <v>0.07833333333333332</v>
      </c>
      <c r="I122" s="11">
        <v>2.31</v>
      </c>
      <c r="J122" s="11">
        <v>0</v>
      </c>
      <c r="K122" s="11">
        <v>5.25</v>
      </c>
      <c r="L122" s="11">
        <v>22.043333333333333</v>
      </c>
      <c r="M122" s="11">
        <v>285.6966666666666</v>
      </c>
      <c r="N122" s="11">
        <v>63.74666666666666</v>
      </c>
      <c r="O122" s="11">
        <v>4.133333333333333</v>
      </c>
      <c r="Q122" s="69"/>
    </row>
    <row r="123" spans="1:17" s="43" customFormat="1" ht="36">
      <c r="A123" s="46" t="s">
        <v>37</v>
      </c>
      <c r="B123" s="40" t="s">
        <v>27</v>
      </c>
      <c r="C123" s="2" t="s">
        <v>55</v>
      </c>
      <c r="D123" s="11">
        <v>0.07</v>
      </c>
      <c r="E123" s="11">
        <v>0.02</v>
      </c>
      <c r="F123" s="11">
        <v>10.01</v>
      </c>
      <c r="G123" s="11">
        <v>40</v>
      </c>
      <c r="H123" s="11">
        <v>0</v>
      </c>
      <c r="I123" s="11">
        <v>0.03</v>
      </c>
      <c r="J123" s="11">
        <v>0</v>
      </c>
      <c r="K123" s="11">
        <v>0</v>
      </c>
      <c r="L123" s="11">
        <v>10.95</v>
      </c>
      <c r="M123" s="11">
        <v>2.8</v>
      </c>
      <c r="N123" s="11">
        <v>1.4</v>
      </c>
      <c r="O123" s="11">
        <v>0.265</v>
      </c>
      <c r="Q123" s="44"/>
    </row>
    <row r="124" spans="1:17" ht="36">
      <c r="A124" s="46" t="s">
        <v>35</v>
      </c>
      <c r="B124" s="40" t="s">
        <v>29</v>
      </c>
      <c r="C124" s="2">
        <v>20</v>
      </c>
      <c r="D124" s="11">
        <v>1.52</v>
      </c>
      <c r="E124" s="11">
        <v>0.16000000000000003</v>
      </c>
      <c r="F124" s="11">
        <v>9.840000000000002</v>
      </c>
      <c r="G124" s="11">
        <v>47.00000000000001</v>
      </c>
      <c r="H124" s="11">
        <v>0.022000000000000002</v>
      </c>
      <c r="I124" s="11">
        <v>0</v>
      </c>
      <c r="J124" s="11">
        <v>0</v>
      </c>
      <c r="K124" s="11">
        <v>0.22</v>
      </c>
      <c r="L124" s="11">
        <v>4</v>
      </c>
      <c r="M124" s="11">
        <v>13</v>
      </c>
      <c r="N124" s="11">
        <v>2.8</v>
      </c>
      <c r="O124" s="11">
        <v>0.22</v>
      </c>
      <c r="Q124" s="69"/>
    </row>
    <row r="125" spans="1:15" ht="36">
      <c r="A125" s="46" t="s">
        <v>34</v>
      </c>
      <c r="B125" s="40" t="s">
        <v>30</v>
      </c>
      <c r="C125" s="1">
        <v>30</v>
      </c>
      <c r="D125" s="11">
        <v>1.98</v>
      </c>
      <c r="E125" s="11">
        <v>0.36</v>
      </c>
      <c r="F125" s="11">
        <v>11.88</v>
      </c>
      <c r="G125" s="11">
        <v>59.400000000000006</v>
      </c>
      <c r="H125" s="11">
        <v>0.05100000000000001</v>
      </c>
      <c r="I125" s="11">
        <v>0</v>
      </c>
      <c r="J125" s="11">
        <v>0</v>
      </c>
      <c r="K125" s="11">
        <v>0.42</v>
      </c>
      <c r="L125" s="11">
        <v>8.700000000000001</v>
      </c>
      <c r="M125" s="11">
        <v>45.00000000000001</v>
      </c>
      <c r="N125" s="11">
        <v>14.100000000000003</v>
      </c>
      <c r="O125" s="11">
        <v>1.1700000000000002</v>
      </c>
    </row>
    <row r="126" spans="1:17" ht="15.75">
      <c r="A126" s="65"/>
      <c r="B126" s="101" t="s">
        <v>15</v>
      </c>
      <c r="C126" s="4">
        <v>500</v>
      </c>
      <c r="D126" s="8">
        <f>SUM(D122:D125)</f>
        <v>22.541666666666664</v>
      </c>
      <c r="E126" s="8">
        <f aca="true" t="shared" si="8" ref="E126:Q126">SUM(E122:E125)</f>
        <v>23.66</v>
      </c>
      <c r="F126" s="8">
        <f t="shared" si="8"/>
        <v>83.52</v>
      </c>
      <c r="G126" s="8">
        <f t="shared" si="8"/>
        <v>656.1999999999999</v>
      </c>
      <c r="H126" s="8">
        <f t="shared" si="8"/>
        <v>0.15133333333333335</v>
      </c>
      <c r="I126" s="8">
        <f t="shared" si="8"/>
        <v>2.34</v>
      </c>
      <c r="J126" s="8">
        <f t="shared" si="8"/>
        <v>0</v>
      </c>
      <c r="K126" s="8">
        <f t="shared" si="8"/>
        <v>5.89</v>
      </c>
      <c r="L126" s="8">
        <f t="shared" si="8"/>
        <v>45.693333333333335</v>
      </c>
      <c r="M126" s="8">
        <f t="shared" si="8"/>
        <v>346.4966666666666</v>
      </c>
      <c r="N126" s="8">
        <f t="shared" si="8"/>
        <v>82.04666666666667</v>
      </c>
      <c r="O126" s="8">
        <f t="shared" si="8"/>
        <v>5.788333333333332</v>
      </c>
      <c r="P126" s="8">
        <f t="shared" si="8"/>
        <v>0</v>
      </c>
      <c r="Q126" s="8">
        <f t="shared" si="8"/>
        <v>0</v>
      </c>
    </row>
    <row r="127" spans="1:17" ht="15.75">
      <c r="A127" s="110"/>
      <c r="B127" s="111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4"/>
      <c r="Q127" s="69"/>
    </row>
    <row r="128" spans="1:17" ht="15.75">
      <c r="A128" s="141"/>
      <c r="B128" s="191" t="s">
        <v>17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Q128" s="69"/>
    </row>
    <row r="129" spans="1:15" ht="36.75">
      <c r="A129" s="45" t="s">
        <v>79</v>
      </c>
      <c r="B129" s="36" t="s">
        <v>80</v>
      </c>
      <c r="C129" s="3" t="s">
        <v>23</v>
      </c>
      <c r="D129" s="11">
        <v>9.75</v>
      </c>
      <c r="E129" s="89">
        <v>4.95</v>
      </c>
      <c r="F129" s="89">
        <v>3.8</v>
      </c>
      <c r="G129" s="11">
        <v>105</v>
      </c>
      <c r="H129" s="11">
        <v>0.05</v>
      </c>
      <c r="I129" s="89">
        <v>3.73</v>
      </c>
      <c r="J129" s="89">
        <v>5.82</v>
      </c>
      <c r="K129" s="89">
        <v>2.52</v>
      </c>
      <c r="L129" s="11">
        <v>39.07</v>
      </c>
      <c r="M129" s="11">
        <v>162.19</v>
      </c>
      <c r="N129" s="11">
        <v>48.53</v>
      </c>
      <c r="O129" s="11">
        <v>0.85</v>
      </c>
    </row>
    <row r="130" spans="1:17" ht="36">
      <c r="A130" s="46" t="s">
        <v>40</v>
      </c>
      <c r="B130" s="40" t="s">
        <v>146</v>
      </c>
      <c r="C130" s="3" t="s">
        <v>95</v>
      </c>
      <c r="D130" s="11">
        <v>3.6774</v>
      </c>
      <c r="E130" s="89">
        <v>5.761799999999999</v>
      </c>
      <c r="F130" s="89">
        <v>24.526799999999994</v>
      </c>
      <c r="G130" s="11">
        <v>164.7</v>
      </c>
      <c r="H130" s="11">
        <v>0.1674</v>
      </c>
      <c r="I130" s="11">
        <v>21.792599999999993</v>
      </c>
      <c r="J130" s="11">
        <v>0</v>
      </c>
      <c r="K130" s="11">
        <v>0.21780000000000002</v>
      </c>
      <c r="L130" s="11">
        <v>44.370000000000005</v>
      </c>
      <c r="M130" s="11">
        <v>103.91400000000002</v>
      </c>
      <c r="N130" s="11">
        <v>33.300000000000004</v>
      </c>
      <c r="O130" s="11">
        <v>1.2114000000000003</v>
      </c>
      <c r="P130" s="41">
        <v>1.2114000000000003</v>
      </c>
      <c r="Q130" s="69"/>
    </row>
    <row r="131" spans="1:15" ht="36.75">
      <c r="A131" s="45" t="s">
        <v>166</v>
      </c>
      <c r="B131" s="40" t="s">
        <v>164</v>
      </c>
      <c r="C131" s="2">
        <v>200</v>
      </c>
      <c r="D131" s="11">
        <v>0.16000000000000003</v>
      </c>
      <c r="E131" s="11">
        <v>0.16000000000000003</v>
      </c>
      <c r="F131" s="11">
        <v>17.900000000000002</v>
      </c>
      <c r="G131" s="11">
        <v>74.60000000000001</v>
      </c>
      <c r="H131" s="11">
        <v>0.012</v>
      </c>
      <c r="I131" s="11">
        <v>0.9</v>
      </c>
      <c r="J131" s="11">
        <v>0</v>
      </c>
      <c r="K131" s="11">
        <v>0.08000000000000002</v>
      </c>
      <c r="L131" s="11">
        <v>13.88</v>
      </c>
      <c r="M131" s="11">
        <v>4.4</v>
      </c>
      <c r="N131" s="11">
        <v>5.140000000000001</v>
      </c>
      <c r="O131" s="11">
        <v>0.9219999999999999</v>
      </c>
    </row>
    <row r="132" spans="1:15" ht="36.75">
      <c r="A132" s="45" t="s">
        <v>35</v>
      </c>
      <c r="B132" s="40" t="s">
        <v>29</v>
      </c>
      <c r="C132" s="2">
        <v>30</v>
      </c>
      <c r="D132" s="11">
        <v>2.28</v>
      </c>
      <c r="E132" s="11">
        <v>0.24</v>
      </c>
      <c r="F132" s="11">
        <v>14.76</v>
      </c>
      <c r="G132" s="11">
        <v>70.5</v>
      </c>
      <c r="H132" s="11">
        <v>0.033</v>
      </c>
      <c r="I132" s="11">
        <v>0</v>
      </c>
      <c r="J132" s="11">
        <v>0</v>
      </c>
      <c r="K132" s="11">
        <v>0.33</v>
      </c>
      <c r="L132" s="11">
        <v>6</v>
      </c>
      <c r="M132" s="11">
        <v>19.5</v>
      </c>
      <c r="N132" s="11">
        <v>4.2</v>
      </c>
      <c r="O132" s="11">
        <v>0.33000000000000007</v>
      </c>
    </row>
    <row r="133" spans="1:17" s="43" customFormat="1" ht="39" customHeight="1">
      <c r="A133" s="46" t="s">
        <v>34</v>
      </c>
      <c r="B133" s="40" t="s">
        <v>30</v>
      </c>
      <c r="C133" s="1">
        <v>40</v>
      </c>
      <c r="D133" s="11">
        <v>2.64</v>
      </c>
      <c r="E133" s="11">
        <v>0.48000000000000004</v>
      </c>
      <c r="F133" s="11">
        <v>15.840000000000003</v>
      </c>
      <c r="G133" s="11">
        <v>79.20000000000002</v>
      </c>
      <c r="H133" s="11">
        <v>0.06800000000000002</v>
      </c>
      <c r="I133" s="11">
        <v>0</v>
      </c>
      <c r="J133" s="11">
        <v>0</v>
      </c>
      <c r="K133" s="11">
        <v>0.56</v>
      </c>
      <c r="L133" s="11">
        <v>11.600000000000001</v>
      </c>
      <c r="M133" s="11">
        <v>60</v>
      </c>
      <c r="N133" s="11">
        <v>18.8</v>
      </c>
      <c r="O133" s="11">
        <v>1.56</v>
      </c>
      <c r="Q133" s="44"/>
    </row>
    <row r="134" spans="1:17" ht="15.75">
      <c r="A134" s="65"/>
      <c r="B134" s="101" t="s">
        <v>15</v>
      </c>
      <c r="C134" s="151" t="s">
        <v>219</v>
      </c>
      <c r="D134" s="8">
        <f>SUM(D129:D133)</f>
        <v>18.5074</v>
      </c>
      <c r="E134" s="8">
        <f aca="true" t="shared" si="9" ref="E134:O134">SUM(E129:E133)</f>
        <v>11.591800000000001</v>
      </c>
      <c r="F134" s="8">
        <f t="shared" si="9"/>
        <v>76.82679999999999</v>
      </c>
      <c r="G134" s="8">
        <f t="shared" si="9"/>
        <v>494</v>
      </c>
      <c r="H134" s="8">
        <f t="shared" si="9"/>
        <v>0.33039999999999997</v>
      </c>
      <c r="I134" s="8">
        <f t="shared" si="9"/>
        <v>26.422599999999992</v>
      </c>
      <c r="J134" s="8">
        <f t="shared" si="9"/>
        <v>5.82</v>
      </c>
      <c r="K134" s="8">
        <f t="shared" si="9"/>
        <v>3.7078</v>
      </c>
      <c r="L134" s="8">
        <f t="shared" si="9"/>
        <v>114.91999999999999</v>
      </c>
      <c r="M134" s="8">
        <f t="shared" si="9"/>
        <v>350.004</v>
      </c>
      <c r="N134" s="8">
        <f t="shared" si="9"/>
        <v>109.97000000000001</v>
      </c>
      <c r="O134" s="8">
        <f t="shared" si="9"/>
        <v>4.8734</v>
      </c>
      <c r="P134" s="70">
        <v>0.2</v>
      </c>
      <c r="Q134" s="69">
        <v>0.2</v>
      </c>
    </row>
    <row r="135" spans="1:17" ht="15.75">
      <c r="A135" s="91"/>
      <c r="B135" s="92"/>
      <c r="C135" s="167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70"/>
      <c r="Q135" s="69"/>
    </row>
    <row r="136" spans="1:17" ht="15.75">
      <c r="A136" s="91"/>
      <c r="B136" s="92"/>
      <c r="C136" s="16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70"/>
      <c r="Q136" s="69"/>
    </row>
    <row r="137" spans="1:17" ht="15.75">
      <c r="A137" s="91"/>
      <c r="B137" s="92"/>
      <c r="C137" s="167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70"/>
      <c r="Q137" s="69"/>
    </row>
    <row r="138" spans="1:17" ht="15.75">
      <c r="A138" s="91"/>
      <c r="B138" s="92"/>
      <c r="C138" s="167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70"/>
      <c r="Q138" s="69"/>
    </row>
    <row r="139" spans="1:17" ht="15.75">
      <c r="A139" s="91"/>
      <c r="B139" s="92"/>
      <c r="C139" s="167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70"/>
      <c r="Q139" s="69"/>
    </row>
    <row r="140" spans="1:17" ht="15.75">
      <c r="A140" s="91"/>
      <c r="B140" s="92"/>
      <c r="C140" s="167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70"/>
      <c r="Q140" s="69"/>
    </row>
    <row r="141" spans="1:17" ht="15.75">
      <c r="A141" s="91"/>
      <c r="B141" s="92"/>
      <c r="C141" s="167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70"/>
      <c r="Q141" s="69"/>
    </row>
    <row r="142" spans="1:17" ht="62.25" customHeight="1">
      <c r="A142" s="91"/>
      <c r="B142" s="92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70"/>
      <c r="Q142" s="69"/>
    </row>
    <row r="143" spans="1:15" ht="15.75">
      <c r="A143" s="141"/>
      <c r="B143" s="191" t="s">
        <v>19</v>
      </c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</row>
    <row r="144" spans="1:17" ht="28.5">
      <c r="A144" s="46" t="s">
        <v>58</v>
      </c>
      <c r="B144" s="40" t="s">
        <v>134</v>
      </c>
      <c r="C144" s="3" t="s">
        <v>108</v>
      </c>
      <c r="D144" s="11">
        <v>3.17</v>
      </c>
      <c r="E144" s="11">
        <v>5.19</v>
      </c>
      <c r="F144" s="11">
        <v>9.8483</v>
      </c>
      <c r="G144" s="11">
        <v>118.01</v>
      </c>
      <c r="H144" s="11">
        <v>0.06534999999999999</v>
      </c>
      <c r="I144" s="11">
        <v>0.27619999999999995</v>
      </c>
      <c r="J144" s="11">
        <v>29.619999999999997</v>
      </c>
      <c r="K144" s="11">
        <v>0.45514999999999994</v>
      </c>
      <c r="L144" s="11">
        <v>21.677</v>
      </c>
      <c r="M144" s="11">
        <v>92.8035</v>
      </c>
      <c r="N144" s="11">
        <v>26.558</v>
      </c>
      <c r="O144" s="11">
        <v>1.0443</v>
      </c>
      <c r="Q144" s="69"/>
    </row>
    <row r="145" spans="1:17" ht="36">
      <c r="A145" s="46" t="s">
        <v>41</v>
      </c>
      <c r="B145" s="40" t="s">
        <v>177</v>
      </c>
      <c r="C145" s="2">
        <v>200</v>
      </c>
      <c r="D145" s="6">
        <v>7.56</v>
      </c>
      <c r="E145" s="6">
        <v>0.8399999999999999</v>
      </c>
      <c r="F145" s="11">
        <v>42.5</v>
      </c>
      <c r="G145" s="7">
        <v>208</v>
      </c>
      <c r="H145" s="6">
        <v>0.08</v>
      </c>
      <c r="I145" s="6">
        <v>0</v>
      </c>
      <c r="J145" s="6">
        <v>0</v>
      </c>
      <c r="K145" s="6">
        <v>1.0399999999999998</v>
      </c>
      <c r="L145" s="11">
        <v>14.6</v>
      </c>
      <c r="M145" s="6">
        <v>49.6</v>
      </c>
      <c r="N145" s="6">
        <v>11.400000000000002</v>
      </c>
      <c r="O145" s="11">
        <v>1.1199999999999999</v>
      </c>
      <c r="Q145" s="69"/>
    </row>
    <row r="146" spans="1:17" s="43" customFormat="1" ht="36">
      <c r="A146" s="45" t="s">
        <v>116</v>
      </c>
      <c r="B146" s="40" t="s">
        <v>117</v>
      </c>
      <c r="C146" s="2">
        <v>200</v>
      </c>
      <c r="D146" s="11">
        <v>4.078</v>
      </c>
      <c r="E146" s="11">
        <v>3.544</v>
      </c>
      <c r="F146" s="11">
        <v>7.597999999999999</v>
      </c>
      <c r="G146" s="11">
        <v>78.60000000000001</v>
      </c>
      <c r="H146" s="11">
        <v>0.05600000000000001</v>
      </c>
      <c r="I146" s="11">
        <v>1.588</v>
      </c>
      <c r="J146" s="11">
        <v>24.400000000000002</v>
      </c>
      <c r="K146" s="11">
        <v>0</v>
      </c>
      <c r="L146" s="11">
        <v>151.92</v>
      </c>
      <c r="M146" s="11">
        <v>124.56</v>
      </c>
      <c r="N146" s="11">
        <v>21.340000000000003</v>
      </c>
      <c r="O146" s="11">
        <v>0.44800000000000006</v>
      </c>
      <c r="Q146" s="44"/>
    </row>
    <row r="147" spans="1:15" ht="36">
      <c r="A147" s="46" t="s">
        <v>35</v>
      </c>
      <c r="B147" s="40" t="s">
        <v>29</v>
      </c>
      <c r="C147" s="1">
        <v>20</v>
      </c>
      <c r="D147" s="5">
        <v>1.52</v>
      </c>
      <c r="E147" s="5">
        <v>0.16000000000000003</v>
      </c>
      <c r="F147" s="5">
        <v>9.840000000000002</v>
      </c>
      <c r="G147" s="7">
        <v>47.00000000000001</v>
      </c>
      <c r="H147" s="5">
        <v>0.022000000000000002</v>
      </c>
      <c r="I147" s="6">
        <v>0</v>
      </c>
      <c r="J147" s="6">
        <v>0</v>
      </c>
      <c r="K147" s="5">
        <v>0.22</v>
      </c>
      <c r="L147" s="5">
        <v>4</v>
      </c>
      <c r="M147" s="5">
        <v>13</v>
      </c>
      <c r="N147" s="5">
        <v>2.8</v>
      </c>
      <c r="O147" s="5">
        <v>0.22</v>
      </c>
    </row>
    <row r="148" spans="1:15" ht="36">
      <c r="A148" s="46" t="s">
        <v>34</v>
      </c>
      <c r="B148" s="40" t="s">
        <v>30</v>
      </c>
      <c r="C148" s="1">
        <v>30</v>
      </c>
      <c r="D148" s="11">
        <v>1.98</v>
      </c>
      <c r="E148" s="11">
        <v>0.36</v>
      </c>
      <c r="F148" s="11">
        <v>11.88</v>
      </c>
      <c r="G148" s="11">
        <v>59.400000000000006</v>
      </c>
      <c r="H148" s="11">
        <v>0.05100000000000001</v>
      </c>
      <c r="I148" s="11">
        <v>0</v>
      </c>
      <c r="J148" s="11">
        <v>0</v>
      </c>
      <c r="K148" s="11">
        <v>0.42</v>
      </c>
      <c r="L148" s="11">
        <v>8.700000000000001</v>
      </c>
      <c r="M148" s="11">
        <v>45.00000000000001</v>
      </c>
      <c r="N148" s="11">
        <v>14.100000000000003</v>
      </c>
      <c r="O148" s="11">
        <v>1.1700000000000002</v>
      </c>
    </row>
    <row r="149" spans="1:17" ht="15.75">
      <c r="A149" s="65"/>
      <c r="B149" s="101" t="s">
        <v>15</v>
      </c>
      <c r="C149" s="4">
        <v>550</v>
      </c>
      <c r="D149" s="8">
        <f>D144+D145+D146+D147+D148</f>
        <v>18.308</v>
      </c>
      <c r="E149" s="8">
        <f>E144+E144+E145+E146+E146+E147+E148</f>
        <v>18.828</v>
      </c>
      <c r="F149" s="8">
        <f>F144+F145+F147+F148</f>
        <v>74.06830000000001</v>
      </c>
      <c r="G149" s="8">
        <f>G144+G145+G146+G147+G147+G148</f>
        <v>558.01</v>
      </c>
      <c r="H149" s="8">
        <f aca="true" t="shared" si="10" ref="H149:Q149">H144+H145+H146+H147+H148</f>
        <v>0.27435</v>
      </c>
      <c r="I149" s="8">
        <f t="shared" si="10"/>
        <v>1.8642</v>
      </c>
      <c r="J149" s="8">
        <f t="shared" si="10"/>
        <v>54.019999999999996</v>
      </c>
      <c r="K149" s="8">
        <f t="shared" si="10"/>
        <v>2.13515</v>
      </c>
      <c r="L149" s="8">
        <f t="shared" si="10"/>
        <v>200.897</v>
      </c>
      <c r="M149" s="8">
        <f t="shared" si="10"/>
        <v>324.9635</v>
      </c>
      <c r="N149" s="8">
        <f t="shared" si="10"/>
        <v>76.19800000000001</v>
      </c>
      <c r="O149" s="8">
        <f t="shared" si="10"/>
        <v>4.0023</v>
      </c>
      <c r="P149" s="8">
        <f t="shared" si="10"/>
        <v>0</v>
      </c>
      <c r="Q149" s="8">
        <f t="shared" si="10"/>
        <v>0</v>
      </c>
    </row>
    <row r="151" spans="1:15" ht="15.75">
      <c r="A151" s="141"/>
      <c r="B151" s="191" t="s">
        <v>20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</row>
    <row r="152" spans="1:15" ht="38.25">
      <c r="A152" s="109" t="s">
        <v>138</v>
      </c>
      <c r="B152" s="40" t="s">
        <v>81</v>
      </c>
      <c r="C152" s="2" t="s">
        <v>59</v>
      </c>
      <c r="D152" s="11">
        <v>17.468333333333334</v>
      </c>
      <c r="E152" s="11">
        <v>16.603333333333335</v>
      </c>
      <c r="F152" s="11">
        <v>17.31</v>
      </c>
      <c r="G152" s="11">
        <v>292.1666666666667</v>
      </c>
      <c r="H152" s="11">
        <v>0.16166666666666668</v>
      </c>
      <c r="I152" s="11">
        <v>25.27</v>
      </c>
      <c r="J152" s="11">
        <v>52</v>
      </c>
      <c r="K152" s="11">
        <v>4.17</v>
      </c>
      <c r="L152" s="11">
        <v>78.33666666666666</v>
      </c>
      <c r="M152" s="11">
        <v>201.58333333333334</v>
      </c>
      <c r="N152" s="11">
        <v>47.35333333333334</v>
      </c>
      <c r="O152" s="11">
        <v>2.3466666666666667</v>
      </c>
    </row>
    <row r="153" spans="1:15" ht="36.75">
      <c r="A153" s="45" t="s">
        <v>88</v>
      </c>
      <c r="B153" s="40" t="s">
        <v>87</v>
      </c>
      <c r="C153" s="2">
        <v>200</v>
      </c>
      <c r="D153" s="11">
        <v>0.662</v>
      </c>
      <c r="E153" s="11">
        <v>0.09000000000000001</v>
      </c>
      <c r="F153" s="11">
        <v>22.034000000000002</v>
      </c>
      <c r="G153" s="11">
        <v>92.80000000000001</v>
      </c>
      <c r="H153" s="11">
        <v>0.016</v>
      </c>
      <c r="I153" s="11">
        <v>0.726</v>
      </c>
      <c r="J153" s="11">
        <v>0</v>
      </c>
      <c r="K153" s="11">
        <v>0.508</v>
      </c>
      <c r="L153" s="11">
        <v>32.18000000000001</v>
      </c>
      <c r="M153" s="11">
        <v>23.44</v>
      </c>
      <c r="N153" s="11">
        <v>17.46</v>
      </c>
      <c r="O153" s="11">
        <v>0.668</v>
      </c>
    </row>
    <row r="154" spans="1:15" ht="36">
      <c r="A154" s="46" t="s">
        <v>35</v>
      </c>
      <c r="B154" s="40" t="s">
        <v>29</v>
      </c>
      <c r="C154" s="1">
        <v>20</v>
      </c>
      <c r="D154" s="5">
        <v>1.52</v>
      </c>
      <c r="E154" s="5">
        <v>0.16000000000000003</v>
      </c>
      <c r="F154" s="5">
        <v>9.840000000000002</v>
      </c>
      <c r="G154" s="7">
        <v>47.00000000000001</v>
      </c>
      <c r="H154" s="5">
        <v>0.022000000000000002</v>
      </c>
      <c r="I154" s="6">
        <v>0</v>
      </c>
      <c r="J154" s="6">
        <v>0</v>
      </c>
      <c r="K154" s="5">
        <v>0.22</v>
      </c>
      <c r="L154" s="5">
        <v>4</v>
      </c>
      <c r="M154" s="5">
        <v>13</v>
      </c>
      <c r="N154" s="5">
        <v>2.8</v>
      </c>
      <c r="O154" s="5">
        <v>0.22</v>
      </c>
    </row>
    <row r="155" spans="1:15" ht="36">
      <c r="A155" s="46" t="s">
        <v>34</v>
      </c>
      <c r="B155" s="40" t="s">
        <v>30</v>
      </c>
      <c r="C155" s="1">
        <v>30</v>
      </c>
      <c r="D155" s="11">
        <v>1.98</v>
      </c>
      <c r="E155" s="11">
        <v>0.36</v>
      </c>
      <c r="F155" s="11">
        <v>11.88</v>
      </c>
      <c r="G155" s="11">
        <v>59.400000000000006</v>
      </c>
      <c r="H155" s="11">
        <v>0.05100000000000001</v>
      </c>
      <c r="I155" s="11">
        <v>0</v>
      </c>
      <c r="J155" s="11">
        <v>0</v>
      </c>
      <c r="K155" s="11">
        <v>0.42</v>
      </c>
      <c r="L155" s="11">
        <v>8.700000000000001</v>
      </c>
      <c r="M155" s="11">
        <v>45.00000000000001</v>
      </c>
      <c r="N155" s="11">
        <v>14.100000000000003</v>
      </c>
      <c r="O155" s="11">
        <v>1.1700000000000002</v>
      </c>
    </row>
    <row r="156" spans="1:17" ht="15.75">
      <c r="A156" s="65"/>
      <c r="B156" s="101" t="s">
        <v>15</v>
      </c>
      <c r="C156" s="4">
        <v>500</v>
      </c>
      <c r="D156" s="8">
        <f>SUM(D152:D155)</f>
        <v>21.630333333333333</v>
      </c>
      <c r="E156" s="8">
        <f aca="true" t="shared" si="11" ref="E156:O156">SUM(E152:E155)</f>
        <v>17.213333333333335</v>
      </c>
      <c r="F156" s="8">
        <f t="shared" si="11"/>
        <v>61.06400000000001</v>
      </c>
      <c r="G156" s="8">
        <f t="shared" si="11"/>
        <v>491.3666666666667</v>
      </c>
      <c r="H156" s="8">
        <f t="shared" si="11"/>
        <v>0.2506666666666667</v>
      </c>
      <c r="I156" s="8">
        <f t="shared" si="11"/>
        <v>25.996</v>
      </c>
      <c r="J156" s="8">
        <f t="shared" si="11"/>
        <v>52</v>
      </c>
      <c r="K156" s="8">
        <f t="shared" si="11"/>
        <v>5.318</v>
      </c>
      <c r="L156" s="8">
        <f t="shared" si="11"/>
        <v>123.21666666666667</v>
      </c>
      <c r="M156" s="8">
        <f t="shared" si="11"/>
        <v>283.02333333333337</v>
      </c>
      <c r="N156" s="8">
        <f t="shared" si="11"/>
        <v>81.71333333333334</v>
      </c>
      <c r="O156" s="8">
        <f t="shared" si="11"/>
        <v>4.404666666666667</v>
      </c>
      <c r="P156" s="8" t="e">
        <f>#REF!+P152+P153+P154+P155</f>
        <v>#REF!</v>
      </c>
      <c r="Q156" s="8" t="e">
        <f>#REF!+Q152+Q153+Q154+Q155</f>
        <v>#REF!</v>
      </c>
    </row>
    <row r="157" spans="1:17" ht="15.75" customHeight="1">
      <c r="A157" s="204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6"/>
      <c r="P157" s="70"/>
      <c r="Q157" s="69"/>
    </row>
    <row r="158" spans="1:17" ht="15.75">
      <c r="A158" s="141"/>
      <c r="B158" s="191" t="s">
        <v>21</v>
      </c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70"/>
      <c r="Q158" s="69"/>
    </row>
    <row r="159" spans="1:15" ht="15">
      <c r="A159" s="147" t="s">
        <v>58</v>
      </c>
      <c r="B159" s="40" t="s">
        <v>220</v>
      </c>
      <c r="C159" s="3" t="s">
        <v>213</v>
      </c>
      <c r="D159" s="11">
        <v>11.218133333333332</v>
      </c>
      <c r="E159" s="11">
        <v>11.807033333333333</v>
      </c>
      <c r="F159" s="11">
        <v>14.164700000000002</v>
      </c>
      <c r="G159" s="11">
        <v>208.3</v>
      </c>
      <c r="H159" s="11">
        <v>0.10550000000000001</v>
      </c>
      <c r="I159" s="11">
        <v>1.2875</v>
      </c>
      <c r="J159" s="11">
        <v>14.774999999999999</v>
      </c>
      <c r="K159" s="11">
        <v>27.014000000000006</v>
      </c>
      <c r="L159" s="11">
        <v>31.777</v>
      </c>
      <c r="M159" s="11">
        <v>100.30600000000001</v>
      </c>
      <c r="N159" s="11">
        <v>24.408000000000005</v>
      </c>
      <c r="O159" s="11">
        <v>2.5462000000000002</v>
      </c>
    </row>
    <row r="160" spans="1:15" ht="36.75">
      <c r="A160" s="45" t="s">
        <v>38</v>
      </c>
      <c r="B160" s="40" t="s">
        <v>106</v>
      </c>
      <c r="C160" s="2">
        <v>180</v>
      </c>
      <c r="D160" s="11">
        <v>10.524000000000001</v>
      </c>
      <c r="E160" s="11">
        <v>2.748000000000001</v>
      </c>
      <c r="F160" s="11">
        <v>47.663999999999994</v>
      </c>
      <c r="G160" s="11">
        <v>256.8</v>
      </c>
      <c r="H160" s="11">
        <v>0.252</v>
      </c>
      <c r="I160" s="11">
        <v>0</v>
      </c>
      <c r="J160" s="11">
        <v>0</v>
      </c>
      <c r="K160" s="11">
        <v>0.48</v>
      </c>
      <c r="L160" s="11">
        <v>28.788</v>
      </c>
      <c r="M160" s="11">
        <v>248.82</v>
      </c>
      <c r="N160" s="11">
        <v>168.624</v>
      </c>
      <c r="O160" s="11">
        <v>5.652000000000001</v>
      </c>
    </row>
    <row r="161" spans="1:15" ht="36">
      <c r="A161" s="46" t="s">
        <v>42</v>
      </c>
      <c r="B161" s="40" t="s">
        <v>32</v>
      </c>
      <c r="C161" s="1" t="s">
        <v>56</v>
      </c>
      <c r="D161" s="11">
        <v>0.112</v>
      </c>
      <c r="E161" s="11">
        <v>0.018000000000000002</v>
      </c>
      <c r="F161" s="11">
        <v>10.149999999999999</v>
      </c>
      <c r="G161" s="11">
        <v>41.32</v>
      </c>
      <c r="H161" s="11">
        <v>-0.0008000000000000008</v>
      </c>
      <c r="I161" s="11">
        <v>2.0299999999999994</v>
      </c>
      <c r="J161" s="11">
        <v>0</v>
      </c>
      <c r="K161" s="11">
        <v>0.005999999999999998</v>
      </c>
      <c r="L161" s="11">
        <v>13.249999999999998</v>
      </c>
      <c r="M161" s="11">
        <v>3.9600000000000004</v>
      </c>
      <c r="N161" s="11">
        <v>2.1599999999999997</v>
      </c>
      <c r="O161" s="11">
        <v>0.33299999999999996</v>
      </c>
    </row>
    <row r="162" spans="1:15" ht="36">
      <c r="A162" s="46" t="s">
        <v>35</v>
      </c>
      <c r="B162" s="40" t="s">
        <v>29</v>
      </c>
      <c r="C162" s="1">
        <v>20</v>
      </c>
      <c r="D162" s="5">
        <v>1.52</v>
      </c>
      <c r="E162" s="5">
        <v>0.16000000000000003</v>
      </c>
      <c r="F162" s="5">
        <v>9.840000000000002</v>
      </c>
      <c r="G162" s="5">
        <v>47.00000000000001</v>
      </c>
      <c r="H162" s="5">
        <v>0.022000000000000002</v>
      </c>
      <c r="I162" s="5">
        <v>0</v>
      </c>
      <c r="J162" s="5">
        <v>0</v>
      </c>
      <c r="K162" s="5">
        <v>0.22</v>
      </c>
      <c r="L162" s="5">
        <v>4</v>
      </c>
      <c r="M162" s="5">
        <v>13</v>
      </c>
      <c r="N162" s="5">
        <v>2.8</v>
      </c>
      <c r="O162" s="5">
        <v>0.22</v>
      </c>
    </row>
    <row r="163" spans="1:15" ht="36">
      <c r="A163" s="46" t="s">
        <v>34</v>
      </c>
      <c r="B163" s="40" t="s">
        <v>30</v>
      </c>
      <c r="C163" s="1">
        <v>35</v>
      </c>
      <c r="D163" s="11">
        <v>2.31</v>
      </c>
      <c r="E163" s="11">
        <v>0.42</v>
      </c>
      <c r="F163" s="11">
        <v>13.860000000000001</v>
      </c>
      <c r="G163" s="11">
        <v>69.3</v>
      </c>
      <c r="H163" s="11">
        <v>0.059500000000000004</v>
      </c>
      <c r="I163" s="11">
        <v>0</v>
      </c>
      <c r="J163" s="11">
        <v>0</v>
      </c>
      <c r="K163" s="11">
        <v>0.49</v>
      </c>
      <c r="L163" s="11">
        <v>10.15</v>
      </c>
      <c r="M163" s="11">
        <v>52.5</v>
      </c>
      <c r="N163" s="11">
        <v>16.45</v>
      </c>
      <c r="O163" s="11">
        <v>1.365</v>
      </c>
    </row>
    <row r="164" spans="1:17" ht="15.75">
      <c r="A164" s="65"/>
      <c r="B164" s="101" t="s">
        <v>15</v>
      </c>
      <c r="C164" s="4">
        <v>550</v>
      </c>
      <c r="D164" s="8">
        <f>SUM(D159:D163)</f>
        <v>25.68413333333333</v>
      </c>
      <c r="E164" s="8">
        <f aca="true" t="shared" si="12" ref="E164:O164">SUM(E159:E163)</f>
        <v>15.153033333333335</v>
      </c>
      <c r="F164" s="8">
        <f t="shared" si="12"/>
        <v>95.6787</v>
      </c>
      <c r="G164" s="8">
        <f t="shared" si="12"/>
        <v>622.72</v>
      </c>
      <c r="H164" s="8">
        <f t="shared" si="12"/>
        <v>0.43820000000000003</v>
      </c>
      <c r="I164" s="8">
        <f t="shared" si="12"/>
        <v>3.3174999999999994</v>
      </c>
      <c r="J164" s="8">
        <f t="shared" si="12"/>
        <v>14.774999999999999</v>
      </c>
      <c r="K164" s="8">
        <f t="shared" si="12"/>
        <v>28.210000000000004</v>
      </c>
      <c r="L164" s="8">
        <f t="shared" si="12"/>
        <v>87.965</v>
      </c>
      <c r="M164" s="8">
        <f t="shared" si="12"/>
        <v>418.58599999999996</v>
      </c>
      <c r="N164" s="8">
        <f t="shared" si="12"/>
        <v>214.442</v>
      </c>
      <c r="O164" s="8">
        <f t="shared" si="12"/>
        <v>10.116200000000003</v>
      </c>
      <c r="P164" s="70"/>
      <c r="Q164" s="69"/>
    </row>
    <row r="165" spans="1:17" ht="15.75">
      <c r="A165" s="65"/>
      <c r="B165" s="101" t="s">
        <v>110</v>
      </c>
      <c r="C165" s="4">
        <f aca="true" t="shared" si="13" ref="C165:O165">C119+C126+C134+C149+C156+C164</f>
        <v>3200</v>
      </c>
      <c r="D165" s="4">
        <f t="shared" si="13"/>
        <v>128.85653333333335</v>
      </c>
      <c r="E165" s="4">
        <f t="shared" si="13"/>
        <v>119.81616666666669</v>
      </c>
      <c r="F165" s="4">
        <f t="shared" si="13"/>
        <v>472.4128</v>
      </c>
      <c r="G165" s="4">
        <f t="shared" si="13"/>
        <v>3510.8966666666665</v>
      </c>
      <c r="H165" s="4">
        <f t="shared" si="13"/>
        <v>1.8914499999999999</v>
      </c>
      <c r="I165" s="4">
        <f t="shared" si="13"/>
        <v>111.14029999999997</v>
      </c>
      <c r="J165" s="4">
        <f t="shared" si="13"/>
        <v>144.615</v>
      </c>
      <c r="K165" s="4">
        <f t="shared" si="13"/>
        <v>46.60095</v>
      </c>
      <c r="L165" s="4">
        <f t="shared" si="13"/>
        <v>769.6419999999999</v>
      </c>
      <c r="M165" s="4">
        <f t="shared" si="13"/>
        <v>2125.0935</v>
      </c>
      <c r="N165" s="4">
        <f t="shared" si="13"/>
        <v>651.1200000000001</v>
      </c>
      <c r="O165" s="4">
        <f t="shared" si="13"/>
        <v>33.9799</v>
      </c>
      <c r="P165" s="70"/>
      <c r="Q165" s="69"/>
    </row>
    <row r="166" spans="1:15" ht="15.75">
      <c r="A166" s="90"/>
      <c r="B166" s="126" t="s">
        <v>90</v>
      </c>
      <c r="C166" s="127">
        <f aca="true" t="shared" si="14" ref="C166:O166">C58+C65+C73+C83+C99+C91+C119+C126+C134+C149+C156+C164</f>
        <v>6427</v>
      </c>
      <c r="D166" s="127">
        <f t="shared" si="14"/>
        <v>253.3477333333333</v>
      </c>
      <c r="E166" s="127">
        <f t="shared" si="14"/>
        <v>248.50296666666668</v>
      </c>
      <c r="F166" s="127">
        <f t="shared" si="14"/>
        <v>986.3583</v>
      </c>
      <c r="G166" s="127">
        <f t="shared" si="14"/>
        <v>7174.986666666668</v>
      </c>
      <c r="H166" s="127">
        <f t="shared" si="14"/>
        <v>3.5592500000000005</v>
      </c>
      <c r="I166" s="127">
        <f t="shared" si="14"/>
        <v>157.7995</v>
      </c>
      <c r="J166" s="127">
        <f t="shared" si="14"/>
        <v>476.63499999999993</v>
      </c>
      <c r="K166" s="127">
        <f t="shared" si="14"/>
        <v>72.48145</v>
      </c>
      <c r="L166" s="127">
        <f t="shared" si="14"/>
        <v>1594.6773</v>
      </c>
      <c r="M166" s="127">
        <f t="shared" si="14"/>
        <v>3977.588799999999</v>
      </c>
      <c r="N166" s="127">
        <f t="shared" si="14"/>
        <v>1225.6563</v>
      </c>
      <c r="O166" s="127">
        <f t="shared" si="14"/>
        <v>64.617</v>
      </c>
    </row>
    <row r="167" spans="1:17" ht="15.75">
      <c r="A167" s="90"/>
      <c r="B167" s="126" t="s">
        <v>91</v>
      </c>
      <c r="C167" s="128">
        <f>C166/12</f>
        <v>535.5833333333334</v>
      </c>
      <c r="D167" s="148">
        <f>D166/12</f>
        <v>21.112311111111108</v>
      </c>
      <c r="E167" s="148">
        <f aca="true" t="shared" si="15" ref="E167:Q167">E166/12</f>
        <v>20.708580555555557</v>
      </c>
      <c r="F167" s="148">
        <f t="shared" si="15"/>
        <v>82.196525</v>
      </c>
      <c r="G167" s="148">
        <f t="shared" si="15"/>
        <v>597.9155555555557</v>
      </c>
      <c r="H167" s="148">
        <f t="shared" si="15"/>
        <v>0.2966041666666667</v>
      </c>
      <c r="I167" s="148">
        <f t="shared" si="15"/>
        <v>13.149958333333332</v>
      </c>
      <c r="J167" s="148">
        <f t="shared" si="15"/>
        <v>39.719583333333325</v>
      </c>
      <c r="K167" s="148">
        <f t="shared" si="15"/>
        <v>6.040120833333333</v>
      </c>
      <c r="L167" s="148">
        <f t="shared" si="15"/>
        <v>132.88977500000001</v>
      </c>
      <c r="M167" s="148">
        <f t="shared" si="15"/>
        <v>331.4657333333333</v>
      </c>
      <c r="N167" s="148">
        <f t="shared" si="15"/>
        <v>102.13802500000001</v>
      </c>
      <c r="O167" s="148">
        <f t="shared" si="15"/>
        <v>5.38475</v>
      </c>
      <c r="P167" s="128">
        <f t="shared" si="15"/>
        <v>0</v>
      </c>
      <c r="Q167" s="128">
        <f t="shared" si="15"/>
        <v>0</v>
      </c>
    </row>
    <row r="169" spans="4:15" ht="15"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3:14" ht="15">
      <c r="C170" s="129"/>
      <c r="D170" s="129"/>
      <c r="E170" s="130"/>
      <c r="F170" s="130"/>
      <c r="G170" s="131"/>
      <c r="H170" s="131"/>
      <c r="I170" s="131"/>
      <c r="J170" s="131"/>
      <c r="K170" s="131"/>
      <c r="L170" s="131"/>
      <c r="M170" s="131"/>
      <c r="N170" s="131"/>
    </row>
    <row r="171" spans="3:17" ht="15"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Q171" s="41"/>
    </row>
  </sheetData>
  <sheetProtection/>
  <mergeCells count="22">
    <mergeCell ref="B21:L21"/>
    <mergeCell ref="B52:O52"/>
    <mergeCell ref="B143:O143"/>
    <mergeCell ref="B121:O121"/>
    <mergeCell ref="A2:A50"/>
    <mergeCell ref="B20:L20"/>
    <mergeCell ref="B22:L22"/>
    <mergeCell ref="B93:O93"/>
    <mergeCell ref="B48:O48"/>
    <mergeCell ref="B67:O67"/>
    <mergeCell ref="B2:O3"/>
    <mergeCell ref="B53:O53"/>
    <mergeCell ref="B49:O49"/>
    <mergeCell ref="B60:O60"/>
    <mergeCell ref="B158:O158"/>
    <mergeCell ref="B85:O85"/>
    <mergeCell ref="B128:O128"/>
    <mergeCell ref="B151:O151"/>
    <mergeCell ref="C78:O78"/>
    <mergeCell ref="B113:O113"/>
    <mergeCell ref="B112:O112"/>
    <mergeCell ref="A157:O15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8"/>
  <sheetViews>
    <sheetView zoomScalePageLayoutView="0" workbookViewId="0" topLeftCell="A40">
      <selection activeCell="B50" sqref="B50:K64"/>
    </sheetView>
  </sheetViews>
  <sheetFormatPr defaultColWidth="9.140625" defaultRowHeight="15"/>
  <cols>
    <col min="1" max="1" width="9.140625" style="41" customWidth="1"/>
    <col min="2" max="2" width="26.8515625" style="41" customWidth="1"/>
    <col min="3" max="3" width="12.7109375" style="41" customWidth="1"/>
    <col min="4" max="4" width="38.00390625" style="41" customWidth="1"/>
    <col min="5" max="5" width="14.7109375" style="41" customWidth="1"/>
    <col min="6" max="6" width="9.140625" style="41" customWidth="1"/>
    <col min="7" max="7" width="13.421875" style="41" customWidth="1"/>
    <col min="8" max="8" width="14.421875" style="41" customWidth="1"/>
    <col min="9" max="9" width="12.140625" style="41" customWidth="1"/>
    <col min="10" max="10" width="12.8515625" style="41" customWidth="1"/>
    <col min="11" max="16384" width="9.140625" style="41" customWidth="1"/>
  </cols>
  <sheetData>
    <row r="2" spans="2:10" ht="18.75">
      <c r="B2" s="154" t="s">
        <v>61</v>
      </c>
      <c r="C2" s="43"/>
      <c r="D2" s="43"/>
      <c r="E2" s="43"/>
      <c r="F2" s="43"/>
      <c r="G2" s="43"/>
      <c r="H2" s="43"/>
      <c r="I2" s="43"/>
      <c r="J2" s="43"/>
    </row>
    <row r="4" spans="2:10" ht="15">
      <c r="B4" s="155" t="s">
        <v>62</v>
      </c>
      <c r="C4" s="156" t="s">
        <v>63</v>
      </c>
      <c r="D4" s="157" t="s">
        <v>64</v>
      </c>
      <c r="E4" s="218" t="s">
        <v>69</v>
      </c>
      <c r="F4" s="168" t="s">
        <v>26</v>
      </c>
      <c r="G4" s="159" t="s">
        <v>65</v>
      </c>
      <c r="H4" s="159" t="s">
        <v>66</v>
      </c>
      <c r="I4" s="159" t="s">
        <v>67</v>
      </c>
      <c r="J4" s="159" t="s">
        <v>68</v>
      </c>
    </row>
    <row r="5" spans="2:10" ht="15">
      <c r="B5" s="216" t="s">
        <v>178</v>
      </c>
      <c r="C5" s="217" t="s">
        <v>93</v>
      </c>
      <c r="D5" s="40" t="s">
        <v>151</v>
      </c>
      <c r="E5" s="218"/>
      <c r="F5" s="3">
        <v>90</v>
      </c>
      <c r="G5" s="11">
        <v>10.2</v>
      </c>
      <c r="H5" s="11">
        <v>12.926</v>
      </c>
      <c r="I5" s="11">
        <v>13.788</v>
      </c>
      <c r="J5" s="11">
        <v>198</v>
      </c>
    </row>
    <row r="6" spans="2:10" ht="28.5">
      <c r="B6" s="216"/>
      <c r="C6" s="217"/>
      <c r="D6" s="40" t="s">
        <v>54</v>
      </c>
      <c r="E6" s="218"/>
      <c r="F6" s="2" t="s">
        <v>18</v>
      </c>
      <c r="G6" s="11">
        <v>5.6995</v>
      </c>
      <c r="H6" s="11">
        <v>4.2989999999999995</v>
      </c>
      <c r="I6" s="11">
        <v>31.990000000000002</v>
      </c>
      <c r="J6" s="11">
        <v>189.29999999999998</v>
      </c>
    </row>
    <row r="7" spans="2:10" ht="15" customHeight="1">
      <c r="B7" s="216"/>
      <c r="C7" s="217"/>
      <c r="D7" s="82" t="s">
        <v>161</v>
      </c>
      <c r="E7" s="218"/>
      <c r="F7" s="83">
        <v>40</v>
      </c>
      <c r="G7" s="84">
        <v>1.1928</v>
      </c>
      <c r="H7" s="84">
        <v>2.0756</v>
      </c>
      <c r="I7" s="84">
        <v>2.5004</v>
      </c>
      <c r="J7" s="84">
        <v>33.44</v>
      </c>
    </row>
    <row r="8" spans="2:10" ht="28.5">
      <c r="B8" s="216"/>
      <c r="C8" s="217"/>
      <c r="D8" s="40" t="s">
        <v>180</v>
      </c>
      <c r="E8" s="218"/>
      <c r="F8" s="2">
        <v>200</v>
      </c>
      <c r="G8" s="11">
        <v>0.662</v>
      </c>
      <c r="H8" s="11">
        <v>0.09000000000000001</v>
      </c>
      <c r="I8" s="11">
        <v>22.034000000000002</v>
      </c>
      <c r="J8" s="11">
        <v>92.80000000000001</v>
      </c>
    </row>
    <row r="9" spans="2:10" ht="15">
      <c r="B9" s="216"/>
      <c r="C9" s="217"/>
      <c r="D9" s="40" t="s">
        <v>30</v>
      </c>
      <c r="E9" s="218"/>
      <c r="F9" s="1">
        <v>30</v>
      </c>
      <c r="G9" s="11">
        <v>1.9799999999999998</v>
      </c>
      <c r="H9" s="11">
        <v>0.36</v>
      </c>
      <c r="I9" s="11">
        <v>11.88</v>
      </c>
      <c r="J9" s="11">
        <v>59.4</v>
      </c>
    </row>
    <row r="10" spans="2:11" ht="15.75">
      <c r="B10" s="216"/>
      <c r="C10" s="217"/>
      <c r="D10" s="9" t="s">
        <v>15</v>
      </c>
      <c r="E10" s="218"/>
      <c r="F10" s="10">
        <v>515</v>
      </c>
      <c r="G10" s="135">
        <f>SUM(G5:G9)</f>
        <v>19.7343</v>
      </c>
      <c r="H10" s="135">
        <f>SUM(H5:H9)</f>
        <v>19.750600000000002</v>
      </c>
      <c r="I10" s="135">
        <f>SUM(I5:I9)</f>
        <v>82.1924</v>
      </c>
      <c r="J10" s="135">
        <f>SUM(J5:J9)</f>
        <v>572.9399999999999</v>
      </c>
      <c r="K10" s="69">
        <v>0.25</v>
      </c>
    </row>
    <row r="11" spans="2:10" ht="15">
      <c r="B11" s="216"/>
      <c r="C11" s="217"/>
      <c r="D11" s="219"/>
      <c r="E11" s="220"/>
      <c r="F11" s="220"/>
      <c r="G11" s="220"/>
      <c r="H11" s="220"/>
      <c r="I11" s="220"/>
      <c r="J11" s="221"/>
    </row>
    <row r="12" spans="2:10" ht="15">
      <c r="B12" s="216"/>
      <c r="C12" s="217"/>
      <c r="D12" s="165" t="s">
        <v>132</v>
      </c>
      <c r="E12" s="208" t="s">
        <v>70</v>
      </c>
      <c r="F12" s="6">
        <v>90</v>
      </c>
      <c r="G12" s="11">
        <v>10.8</v>
      </c>
      <c r="H12" s="11">
        <v>13.5</v>
      </c>
      <c r="I12" s="11">
        <v>0.9</v>
      </c>
      <c r="J12" s="11">
        <v>187</v>
      </c>
    </row>
    <row r="13" spans="2:10" ht="15">
      <c r="B13" s="216"/>
      <c r="C13" s="217"/>
      <c r="D13" s="40" t="s">
        <v>177</v>
      </c>
      <c r="E13" s="208"/>
      <c r="F13" s="2" t="s">
        <v>18</v>
      </c>
      <c r="G13" s="11">
        <v>5.6995</v>
      </c>
      <c r="H13" s="11">
        <v>4.2989999999999995</v>
      </c>
      <c r="I13" s="11">
        <v>31.990000000000002</v>
      </c>
      <c r="J13" s="11">
        <v>189.29999999999998</v>
      </c>
    </row>
    <row r="14" spans="2:10" ht="15">
      <c r="B14" s="216"/>
      <c r="C14" s="217"/>
      <c r="D14" s="82" t="s">
        <v>161</v>
      </c>
      <c r="E14" s="208"/>
      <c r="F14" s="83">
        <v>30</v>
      </c>
      <c r="G14" s="84">
        <v>0.8946000000000002</v>
      </c>
      <c r="H14" s="84">
        <v>1.5567</v>
      </c>
      <c r="I14" s="84">
        <v>1.8753</v>
      </c>
      <c r="J14" s="84">
        <v>25.08</v>
      </c>
    </row>
    <row r="15" spans="2:10" ht="28.5">
      <c r="B15" s="216"/>
      <c r="C15" s="217"/>
      <c r="D15" s="40" t="s">
        <v>179</v>
      </c>
      <c r="E15" s="208"/>
      <c r="F15" s="2">
        <v>200</v>
      </c>
      <c r="G15" s="11">
        <v>0.662</v>
      </c>
      <c r="H15" s="11">
        <v>0.09000000000000001</v>
      </c>
      <c r="I15" s="11">
        <v>32.93</v>
      </c>
      <c r="J15" s="11">
        <v>132.8</v>
      </c>
    </row>
    <row r="16" spans="2:10" ht="15">
      <c r="B16" s="216"/>
      <c r="C16" s="217"/>
      <c r="D16" s="40" t="s">
        <v>30</v>
      </c>
      <c r="E16" s="208"/>
      <c r="F16" s="1">
        <v>30</v>
      </c>
      <c r="G16" s="11">
        <v>1.9799999999999998</v>
      </c>
      <c r="H16" s="11">
        <v>0.36</v>
      </c>
      <c r="I16" s="11">
        <v>11.88</v>
      </c>
      <c r="J16" s="11">
        <v>59.4</v>
      </c>
    </row>
    <row r="17" spans="2:11" ht="15.75">
      <c r="B17" s="216"/>
      <c r="C17" s="217"/>
      <c r="D17" s="9" t="s">
        <v>15</v>
      </c>
      <c r="E17" s="208"/>
      <c r="F17" s="12">
        <v>515</v>
      </c>
      <c r="G17" s="169">
        <f>SUM(G12:G16)</f>
        <v>20.0361</v>
      </c>
      <c r="H17" s="169">
        <f>SUM(H12:H16)</f>
        <v>19.805699999999998</v>
      </c>
      <c r="I17" s="169">
        <f>SUM(I12:I16)</f>
        <v>79.5753</v>
      </c>
      <c r="J17" s="169">
        <f>SUM(J12:J16)</f>
        <v>593.5799999999999</v>
      </c>
      <c r="K17" s="69">
        <v>0.25</v>
      </c>
    </row>
    <row r="19" spans="2:10" ht="15">
      <c r="B19" s="155" t="s">
        <v>62</v>
      </c>
      <c r="C19" s="156" t="s">
        <v>63</v>
      </c>
      <c r="D19" s="157" t="s">
        <v>64</v>
      </c>
      <c r="E19" s="218" t="s">
        <v>69</v>
      </c>
      <c r="F19" s="168" t="s">
        <v>26</v>
      </c>
      <c r="G19" s="159" t="s">
        <v>65</v>
      </c>
      <c r="H19" s="159" t="s">
        <v>66</v>
      </c>
      <c r="I19" s="159" t="s">
        <v>67</v>
      </c>
      <c r="J19" s="159" t="s">
        <v>68</v>
      </c>
    </row>
    <row r="20" spans="2:10" ht="57" customHeight="1">
      <c r="B20" s="209" t="s">
        <v>178</v>
      </c>
      <c r="C20" s="212" t="s">
        <v>111</v>
      </c>
      <c r="D20" s="40" t="s">
        <v>160</v>
      </c>
      <c r="E20" s="218"/>
      <c r="F20" s="2" t="s">
        <v>214</v>
      </c>
      <c r="G20" s="11">
        <v>20.5134</v>
      </c>
      <c r="H20" s="11">
        <v>22.906800000000004</v>
      </c>
      <c r="I20" s="11">
        <v>52.134</v>
      </c>
      <c r="J20" s="11">
        <v>497.16</v>
      </c>
    </row>
    <row r="21" spans="2:10" ht="15" customHeight="1">
      <c r="B21" s="210"/>
      <c r="C21" s="213"/>
      <c r="D21" s="40" t="s">
        <v>87</v>
      </c>
      <c r="E21" s="218"/>
      <c r="F21" s="2">
        <v>200</v>
      </c>
      <c r="G21" s="11">
        <v>0.662</v>
      </c>
      <c r="H21" s="11">
        <v>0.09000000000000001</v>
      </c>
      <c r="I21" s="11">
        <v>22.034000000000002</v>
      </c>
      <c r="J21" s="11">
        <v>92.80000000000001</v>
      </c>
    </row>
    <row r="22" spans="2:10" ht="15" customHeight="1">
      <c r="B22" s="210"/>
      <c r="C22" s="213"/>
      <c r="D22" s="40" t="s">
        <v>29</v>
      </c>
      <c r="E22" s="218"/>
      <c r="F22" s="1">
        <v>30</v>
      </c>
      <c r="G22" s="11">
        <v>2.28</v>
      </c>
      <c r="H22" s="11">
        <v>0.24</v>
      </c>
      <c r="I22" s="11">
        <v>14.76</v>
      </c>
      <c r="J22" s="11">
        <v>70.5</v>
      </c>
    </row>
    <row r="23" spans="2:10" ht="15" customHeight="1">
      <c r="B23" s="210"/>
      <c r="C23" s="213"/>
      <c r="D23" s="40" t="s">
        <v>30</v>
      </c>
      <c r="E23" s="218"/>
      <c r="F23" s="1">
        <v>35</v>
      </c>
      <c r="G23" s="11">
        <v>2.31</v>
      </c>
      <c r="H23" s="11">
        <v>0.42</v>
      </c>
      <c r="I23" s="11">
        <v>13.860000000000001</v>
      </c>
      <c r="J23" s="11">
        <v>69.3</v>
      </c>
    </row>
    <row r="24" spans="2:11" ht="15.75">
      <c r="B24" s="210"/>
      <c r="C24" s="213"/>
      <c r="D24" s="9" t="s">
        <v>15</v>
      </c>
      <c r="E24" s="218"/>
      <c r="F24" s="10">
        <v>538</v>
      </c>
      <c r="G24" s="74">
        <f>SUM(G20:G23)</f>
        <v>25.7654</v>
      </c>
      <c r="H24" s="74">
        <f>SUM(H20:H23)</f>
        <v>23.656800000000004</v>
      </c>
      <c r="I24" s="74">
        <f>SUM(I20:I23)</f>
        <v>102.78800000000001</v>
      </c>
      <c r="J24" s="74">
        <f>SUM(J20:J23)</f>
        <v>729.76</v>
      </c>
      <c r="K24" s="69"/>
    </row>
    <row r="25" spans="2:10" ht="15" customHeight="1">
      <c r="B25" s="210"/>
      <c r="C25" s="213"/>
      <c r="D25" s="215"/>
      <c r="E25" s="215"/>
      <c r="F25" s="215"/>
      <c r="G25" s="215"/>
      <c r="H25" s="215"/>
      <c r="I25" s="215"/>
      <c r="J25" s="215"/>
    </row>
    <row r="26" spans="2:10" ht="36" customHeight="1">
      <c r="B26" s="210"/>
      <c r="C26" s="213"/>
      <c r="D26" s="40" t="s">
        <v>182</v>
      </c>
      <c r="E26" s="208" t="s">
        <v>70</v>
      </c>
      <c r="F26" s="2" t="s">
        <v>214</v>
      </c>
      <c r="G26" s="170">
        <v>16.7334</v>
      </c>
      <c r="H26" s="170">
        <v>24.436800000000005</v>
      </c>
      <c r="I26" s="170">
        <v>38.67</v>
      </c>
      <c r="J26" s="170">
        <v>443.16</v>
      </c>
    </row>
    <row r="27" spans="2:10" ht="15" customHeight="1">
      <c r="B27" s="210"/>
      <c r="C27" s="213"/>
      <c r="D27" s="40" t="s">
        <v>87</v>
      </c>
      <c r="E27" s="208"/>
      <c r="F27" s="2">
        <v>200</v>
      </c>
      <c r="G27" s="11">
        <v>0.662</v>
      </c>
      <c r="H27" s="11">
        <v>0.09000000000000001</v>
      </c>
      <c r="I27" s="11">
        <v>22.034000000000002</v>
      </c>
      <c r="J27" s="11">
        <v>92.80000000000001</v>
      </c>
    </row>
    <row r="28" spans="2:10" ht="15" customHeight="1">
      <c r="B28" s="210"/>
      <c r="C28" s="213"/>
      <c r="D28" s="40" t="s">
        <v>29</v>
      </c>
      <c r="E28" s="208"/>
      <c r="F28" s="1">
        <v>30</v>
      </c>
      <c r="G28" s="11">
        <v>2.28</v>
      </c>
      <c r="H28" s="11">
        <v>0.24</v>
      </c>
      <c r="I28" s="11">
        <v>14.76</v>
      </c>
      <c r="J28" s="11">
        <v>70.5</v>
      </c>
    </row>
    <row r="29" spans="2:10" ht="15" customHeight="1">
      <c r="B29" s="210"/>
      <c r="C29" s="213"/>
      <c r="D29" s="40" t="s">
        <v>30</v>
      </c>
      <c r="E29" s="208"/>
      <c r="F29" s="1">
        <v>35</v>
      </c>
      <c r="G29" s="11">
        <v>2.31</v>
      </c>
      <c r="H29" s="11">
        <v>0.42</v>
      </c>
      <c r="I29" s="11">
        <v>13.860000000000001</v>
      </c>
      <c r="J29" s="11">
        <v>69.3</v>
      </c>
    </row>
    <row r="30" spans="2:11" ht="15.75">
      <c r="B30" s="211"/>
      <c r="C30" s="214"/>
      <c r="D30" s="9" t="s">
        <v>15</v>
      </c>
      <c r="E30" s="208"/>
      <c r="F30" s="10">
        <v>538</v>
      </c>
      <c r="G30" s="74">
        <f>SUM(G26:G29)</f>
        <v>21.9854</v>
      </c>
      <c r="H30" s="74">
        <v>22.05</v>
      </c>
      <c r="I30" s="74">
        <v>91</v>
      </c>
      <c r="J30" s="74">
        <f>SUM(J26:J29)</f>
        <v>675.76</v>
      </c>
      <c r="K30" s="69"/>
    </row>
    <row r="33" spans="2:10" ht="15">
      <c r="B33" s="155" t="s">
        <v>62</v>
      </c>
      <c r="C33" s="156" t="s">
        <v>63</v>
      </c>
      <c r="D33" s="157" t="s">
        <v>64</v>
      </c>
      <c r="E33" s="218" t="s">
        <v>69</v>
      </c>
      <c r="F33" s="155" t="s">
        <v>26</v>
      </c>
      <c r="G33" s="159" t="s">
        <v>65</v>
      </c>
      <c r="H33" s="159" t="s">
        <v>66</v>
      </c>
      <c r="I33" s="159" t="s">
        <v>67</v>
      </c>
      <c r="J33" s="159" t="s">
        <v>68</v>
      </c>
    </row>
    <row r="34" spans="2:10" ht="15">
      <c r="B34" s="216" t="s">
        <v>102</v>
      </c>
      <c r="C34" s="217" t="s">
        <v>93</v>
      </c>
      <c r="D34" s="40" t="s">
        <v>31</v>
      </c>
      <c r="E34" s="218"/>
      <c r="F34" s="1">
        <v>100</v>
      </c>
      <c r="G34" s="11">
        <v>0.4</v>
      </c>
      <c r="H34" s="11">
        <v>0.4</v>
      </c>
      <c r="I34" s="11">
        <v>9.8</v>
      </c>
      <c r="J34" s="11">
        <v>47</v>
      </c>
    </row>
    <row r="35" spans="2:10" ht="15">
      <c r="B35" s="216"/>
      <c r="C35" s="217"/>
      <c r="D35" s="40" t="s">
        <v>44</v>
      </c>
      <c r="E35" s="218"/>
      <c r="F35" s="1">
        <v>15</v>
      </c>
      <c r="G35" s="11">
        <v>3.945</v>
      </c>
      <c r="H35" s="11">
        <v>3.99</v>
      </c>
      <c r="I35" s="11">
        <v>0</v>
      </c>
      <c r="J35" s="11">
        <v>51.5</v>
      </c>
    </row>
    <row r="36" spans="2:10" ht="28.5">
      <c r="B36" s="216"/>
      <c r="C36" s="217"/>
      <c r="D36" s="40" t="s">
        <v>83</v>
      </c>
      <c r="E36" s="218"/>
      <c r="F36" s="3" t="s">
        <v>18</v>
      </c>
      <c r="G36" s="11">
        <v>8.79</v>
      </c>
      <c r="H36" s="11">
        <v>11.201999999999998</v>
      </c>
      <c r="I36" s="11">
        <v>31.401999999999997</v>
      </c>
      <c r="J36" s="11">
        <v>295.65</v>
      </c>
    </row>
    <row r="37" spans="2:10" ht="28.5">
      <c r="B37" s="216"/>
      <c r="C37" s="217"/>
      <c r="D37" s="40" t="s">
        <v>176</v>
      </c>
      <c r="E37" s="218"/>
      <c r="F37" s="1">
        <v>200</v>
      </c>
      <c r="G37" s="11">
        <v>3.1660000000000004</v>
      </c>
      <c r="H37" s="11">
        <v>2.6780000000000004</v>
      </c>
      <c r="I37" s="11">
        <v>15.946000000000002</v>
      </c>
      <c r="J37" s="11">
        <v>100.60000000000001</v>
      </c>
    </row>
    <row r="38" spans="2:10" ht="15">
      <c r="B38" s="216"/>
      <c r="C38" s="217"/>
      <c r="D38" s="40" t="s">
        <v>29</v>
      </c>
      <c r="E38" s="218"/>
      <c r="F38" s="1">
        <v>25</v>
      </c>
      <c r="G38" s="11">
        <v>1.9</v>
      </c>
      <c r="H38" s="11">
        <v>0.20000000000000004</v>
      </c>
      <c r="I38" s="11">
        <v>12.300000000000002</v>
      </c>
      <c r="J38" s="11">
        <v>58.75</v>
      </c>
    </row>
    <row r="39" spans="2:10" ht="15">
      <c r="B39" s="216"/>
      <c r="C39" s="217"/>
      <c r="D39" s="36" t="s">
        <v>30</v>
      </c>
      <c r="E39" s="218"/>
      <c r="F39" s="2">
        <v>30</v>
      </c>
      <c r="G39" s="11">
        <v>1.9799999999999998</v>
      </c>
      <c r="H39" s="11">
        <v>0.36</v>
      </c>
      <c r="I39" s="11">
        <v>11.88</v>
      </c>
      <c r="J39" s="11">
        <v>59.4</v>
      </c>
    </row>
    <row r="40" spans="2:11" ht="15.75">
      <c r="B40" s="216"/>
      <c r="C40" s="217"/>
      <c r="D40" s="144" t="s">
        <v>15</v>
      </c>
      <c r="E40" s="218"/>
      <c r="F40" s="10">
        <v>525</v>
      </c>
      <c r="G40" s="74">
        <f>SUM(G34:G39)</f>
        <v>20.180999999999997</v>
      </c>
      <c r="H40" s="74">
        <f>SUM(H34:H39)</f>
        <v>18.83</v>
      </c>
      <c r="I40" s="74">
        <f>SUM(I34:I39)</f>
        <v>81.32799999999999</v>
      </c>
      <c r="J40" s="74">
        <f>SUM(J34:J39)</f>
        <v>612.9</v>
      </c>
      <c r="K40" s="69">
        <v>0.25</v>
      </c>
    </row>
    <row r="41" spans="2:3" ht="15">
      <c r="B41" s="216"/>
      <c r="C41" s="217"/>
    </row>
    <row r="42" spans="2:10" ht="15">
      <c r="B42" s="216"/>
      <c r="C42" s="217"/>
      <c r="D42" s="160" t="s">
        <v>31</v>
      </c>
      <c r="E42" s="222" t="s">
        <v>70</v>
      </c>
      <c r="F42" s="161">
        <v>100</v>
      </c>
      <c r="G42" s="162">
        <v>0.4</v>
      </c>
      <c r="H42" s="162">
        <v>0.4</v>
      </c>
      <c r="I42" s="162">
        <v>9.8</v>
      </c>
      <c r="J42" s="162">
        <v>47</v>
      </c>
    </row>
    <row r="43" spans="2:10" ht="15">
      <c r="B43" s="216"/>
      <c r="C43" s="217"/>
      <c r="D43" s="160" t="s">
        <v>44</v>
      </c>
      <c r="E43" s="222"/>
      <c r="F43" s="161">
        <v>10</v>
      </c>
      <c r="G43" s="162">
        <v>2.63</v>
      </c>
      <c r="H43" s="162">
        <v>2.66</v>
      </c>
      <c r="I43" s="162">
        <v>0</v>
      </c>
      <c r="J43" s="162">
        <v>34.333333333333336</v>
      </c>
    </row>
    <row r="44" spans="2:10" ht="29.25">
      <c r="B44" s="216"/>
      <c r="C44" s="217"/>
      <c r="D44" s="160" t="s">
        <v>107</v>
      </c>
      <c r="E44" s="222"/>
      <c r="F44" s="3" t="s">
        <v>108</v>
      </c>
      <c r="G44" s="5">
        <v>7.2838</v>
      </c>
      <c r="H44" s="162">
        <v>11.94</v>
      </c>
      <c r="I44" s="162">
        <v>8.36</v>
      </c>
      <c r="J44" s="162">
        <v>123.99</v>
      </c>
    </row>
    <row r="45" spans="2:10" ht="15">
      <c r="B45" s="216"/>
      <c r="C45" s="217"/>
      <c r="D45" s="160" t="s">
        <v>177</v>
      </c>
      <c r="E45" s="222"/>
      <c r="F45" s="163" t="s">
        <v>94</v>
      </c>
      <c r="G45" s="162">
        <v>4.77</v>
      </c>
      <c r="H45" s="162">
        <v>2.82</v>
      </c>
      <c r="I45" s="162">
        <v>33.445</v>
      </c>
      <c r="J45" s="162">
        <v>194.45</v>
      </c>
    </row>
    <row r="46" spans="2:10" ht="15">
      <c r="B46" s="216"/>
      <c r="C46" s="217"/>
      <c r="D46" s="160" t="s">
        <v>114</v>
      </c>
      <c r="E46" s="222"/>
      <c r="F46" s="164">
        <v>200</v>
      </c>
      <c r="G46" s="162">
        <v>3.1660000000000004</v>
      </c>
      <c r="H46" s="162">
        <v>2.6780000000000004</v>
      </c>
      <c r="I46" s="162">
        <v>15.946000000000002</v>
      </c>
      <c r="J46" s="162">
        <v>100.60000000000001</v>
      </c>
    </row>
    <row r="47" spans="2:10" ht="15">
      <c r="B47" s="216"/>
      <c r="C47" s="217"/>
      <c r="D47" s="165" t="s">
        <v>29</v>
      </c>
      <c r="E47" s="222"/>
      <c r="F47" s="164">
        <v>25</v>
      </c>
      <c r="G47" s="162">
        <v>1.9</v>
      </c>
      <c r="H47" s="162">
        <v>0.2</v>
      </c>
      <c r="I47" s="162">
        <v>12.3</v>
      </c>
      <c r="J47" s="162">
        <v>58.75</v>
      </c>
    </row>
    <row r="48" spans="2:11" ht="15.75">
      <c r="B48" s="216"/>
      <c r="C48" s="217"/>
      <c r="D48" s="144" t="s">
        <v>15</v>
      </c>
      <c r="E48" s="222"/>
      <c r="F48" s="4">
        <v>585</v>
      </c>
      <c r="G48" s="166">
        <f>SUM(G42:G47)</f>
        <v>20.1498</v>
      </c>
      <c r="H48" s="166">
        <f>SUM(H42:H47)</f>
        <v>20.698</v>
      </c>
      <c r="I48" s="166">
        <f>SUM(I42:I47)</f>
        <v>79.851</v>
      </c>
      <c r="J48" s="166">
        <f>SUM(J42:J47)</f>
        <v>559.1233333333333</v>
      </c>
      <c r="K48" s="69">
        <v>0.25</v>
      </c>
    </row>
  </sheetData>
  <sheetProtection/>
  <mergeCells count="14">
    <mergeCell ref="E33:E40"/>
    <mergeCell ref="B34:B48"/>
    <mergeCell ref="C34:C48"/>
    <mergeCell ref="E42:E48"/>
    <mergeCell ref="E19:E24"/>
    <mergeCell ref="E26:E30"/>
    <mergeCell ref="B20:B30"/>
    <mergeCell ref="C20:C30"/>
    <mergeCell ref="D25:J25"/>
    <mergeCell ref="B5:B17"/>
    <mergeCell ref="C5:C17"/>
    <mergeCell ref="E12:E17"/>
    <mergeCell ref="E4:E10"/>
    <mergeCell ref="D11:J1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F22" sqref="F22:J27"/>
    </sheetView>
  </sheetViews>
  <sheetFormatPr defaultColWidth="9.140625" defaultRowHeight="15"/>
  <cols>
    <col min="1" max="1" width="9.140625" style="41" customWidth="1"/>
    <col min="2" max="2" width="26.8515625" style="41" customWidth="1"/>
    <col min="3" max="3" width="12.7109375" style="41" customWidth="1"/>
    <col min="4" max="4" width="38.00390625" style="41" customWidth="1"/>
    <col min="5" max="5" width="14.7109375" style="41" customWidth="1"/>
    <col min="6" max="6" width="9.140625" style="41" customWidth="1"/>
    <col min="7" max="7" width="13.421875" style="41" customWidth="1"/>
    <col min="8" max="8" width="14.421875" style="41" customWidth="1"/>
    <col min="9" max="9" width="12.140625" style="41" customWidth="1"/>
    <col min="10" max="10" width="12.8515625" style="41" customWidth="1"/>
    <col min="11" max="16384" width="9.140625" style="41" customWidth="1"/>
  </cols>
  <sheetData>
    <row r="2" spans="2:10" ht="18.75">
      <c r="B2" s="154" t="s">
        <v>61</v>
      </c>
      <c r="C2" s="43"/>
      <c r="D2" s="43"/>
      <c r="E2" s="43"/>
      <c r="F2" s="43"/>
      <c r="G2" s="43"/>
      <c r="H2" s="43"/>
      <c r="I2" s="43"/>
      <c r="J2" s="43"/>
    </row>
    <row r="3" spans="2:10" ht="15">
      <c r="B3" s="43"/>
      <c r="C3" s="43"/>
      <c r="D3" s="43"/>
      <c r="E3" s="43"/>
      <c r="F3" s="43"/>
      <c r="G3" s="43"/>
      <c r="H3" s="43"/>
      <c r="I3" s="43"/>
      <c r="J3" s="43"/>
    </row>
    <row r="6" spans="2:10" ht="15">
      <c r="B6" s="155" t="s">
        <v>62</v>
      </c>
      <c r="C6" s="158" t="s">
        <v>63</v>
      </c>
      <c r="D6" s="157" t="s">
        <v>64</v>
      </c>
      <c r="E6" s="218" t="s">
        <v>69</v>
      </c>
      <c r="F6" s="168" t="s">
        <v>26</v>
      </c>
      <c r="G6" s="159" t="s">
        <v>65</v>
      </c>
      <c r="H6" s="159" t="s">
        <v>66</v>
      </c>
      <c r="I6" s="159" t="s">
        <v>67</v>
      </c>
      <c r="J6" s="159" t="s">
        <v>68</v>
      </c>
    </row>
    <row r="7" spans="2:10" ht="15" customHeight="1">
      <c r="B7" s="216" t="s">
        <v>183</v>
      </c>
      <c r="C7" s="217" t="s">
        <v>93</v>
      </c>
      <c r="D7" s="40" t="s">
        <v>151</v>
      </c>
      <c r="E7" s="218"/>
      <c r="F7" s="6">
        <v>90</v>
      </c>
      <c r="G7" s="11">
        <v>10.2</v>
      </c>
      <c r="H7" s="11">
        <v>12.926</v>
      </c>
      <c r="I7" s="11">
        <v>13.788</v>
      </c>
      <c r="J7" s="11">
        <v>198</v>
      </c>
    </row>
    <row r="8" spans="2:10" ht="32.25" customHeight="1">
      <c r="B8" s="216"/>
      <c r="C8" s="217"/>
      <c r="D8" s="40" t="s">
        <v>122</v>
      </c>
      <c r="E8" s="218"/>
      <c r="F8" s="2" t="s">
        <v>78</v>
      </c>
      <c r="G8" s="11">
        <v>4.085</v>
      </c>
      <c r="H8" s="11">
        <v>5.08</v>
      </c>
      <c r="I8" s="11">
        <v>37.261</v>
      </c>
      <c r="J8" s="11">
        <v>216.9</v>
      </c>
    </row>
    <row r="9" spans="2:10" ht="15">
      <c r="B9" s="216"/>
      <c r="C9" s="217"/>
      <c r="D9" s="40" t="s">
        <v>125</v>
      </c>
      <c r="E9" s="218"/>
      <c r="F9" s="2" t="s">
        <v>56</v>
      </c>
      <c r="G9" s="11">
        <v>0.235</v>
      </c>
      <c r="H9" s="11">
        <v>0.09</v>
      </c>
      <c r="I9" s="11">
        <v>12.424999999999999</v>
      </c>
      <c r="J9" s="11">
        <v>54.2</v>
      </c>
    </row>
    <row r="10" spans="2:10" ht="15" customHeight="1">
      <c r="B10" s="216"/>
      <c r="C10" s="217"/>
      <c r="D10" s="40" t="s">
        <v>29</v>
      </c>
      <c r="E10" s="218"/>
      <c r="F10" s="1">
        <v>25</v>
      </c>
      <c r="G10" s="11">
        <v>1.9</v>
      </c>
      <c r="H10" s="11">
        <v>0.2</v>
      </c>
      <c r="I10" s="11">
        <v>12.3</v>
      </c>
      <c r="J10" s="11">
        <v>58.75</v>
      </c>
    </row>
    <row r="11" spans="2:10" ht="15">
      <c r="B11" s="216"/>
      <c r="C11" s="217"/>
      <c r="D11" s="40" t="s">
        <v>30</v>
      </c>
      <c r="E11" s="218"/>
      <c r="F11" s="1">
        <v>30</v>
      </c>
      <c r="G11" s="11">
        <v>1.9799999999999998</v>
      </c>
      <c r="H11" s="11">
        <v>0.36</v>
      </c>
      <c r="I11" s="11">
        <v>11.88</v>
      </c>
      <c r="J11" s="11">
        <v>59.4</v>
      </c>
    </row>
    <row r="12" spans="2:11" ht="15.75">
      <c r="B12" s="216"/>
      <c r="C12" s="217"/>
      <c r="D12" s="101" t="s">
        <v>15</v>
      </c>
      <c r="E12" s="223"/>
      <c r="F12" s="4">
        <v>528</v>
      </c>
      <c r="G12" s="8">
        <f>SUM(G7:G11)</f>
        <v>18.4</v>
      </c>
      <c r="H12" s="8">
        <f>SUM(H7:H11)</f>
        <v>18.656</v>
      </c>
      <c r="I12" s="8">
        <f>SUM(I7:I11)</f>
        <v>87.654</v>
      </c>
      <c r="J12" s="8">
        <f>SUM(J7:J11)</f>
        <v>587.2499999999999</v>
      </c>
      <c r="K12" s="69">
        <v>0.25</v>
      </c>
    </row>
    <row r="13" spans="2:10" ht="15">
      <c r="B13" s="216"/>
      <c r="C13" s="217"/>
      <c r="D13" s="219"/>
      <c r="E13" s="220"/>
      <c r="F13" s="220"/>
      <c r="G13" s="220"/>
      <c r="H13" s="220"/>
      <c r="I13" s="220"/>
      <c r="J13" s="221"/>
    </row>
    <row r="14" spans="2:10" ht="15">
      <c r="B14" s="216"/>
      <c r="C14" s="217"/>
      <c r="D14" s="40" t="s">
        <v>132</v>
      </c>
      <c r="E14" s="208" t="s">
        <v>70</v>
      </c>
      <c r="F14" s="6">
        <v>90</v>
      </c>
      <c r="G14" s="11">
        <v>10.8</v>
      </c>
      <c r="H14" s="11">
        <v>13.5</v>
      </c>
      <c r="I14" s="11">
        <v>0.9</v>
      </c>
      <c r="J14" s="11">
        <v>169.3</v>
      </c>
    </row>
    <row r="15" spans="2:10" ht="28.5">
      <c r="B15" s="216"/>
      <c r="C15" s="217"/>
      <c r="D15" s="40" t="s">
        <v>122</v>
      </c>
      <c r="E15" s="208"/>
      <c r="F15" s="2" t="s">
        <v>78</v>
      </c>
      <c r="G15" s="11">
        <v>4.085</v>
      </c>
      <c r="H15" s="11">
        <v>5.08</v>
      </c>
      <c r="I15" s="11">
        <v>42.261</v>
      </c>
      <c r="J15" s="11">
        <v>216.9</v>
      </c>
    </row>
    <row r="16" spans="2:10" ht="15">
      <c r="B16" s="216"/>
      <c r="C16" s="217"/>
      <c r="D16" s="40" t="s">
        <v>125</v>
      </c>
      <c r="E16" s="208"/>
      <c r="F16" s="2" t="s">
        <v>56</v>
      </c>
      <c r="G16" s="11">
        <v>0.235</v>
      </c>
      <c r="H16" s="11">
        <v>0.09</v>
      </c>
      <c r="I16" s="11">
        <v>12.424999999999999</v>
      </c>
      <c r="J16" s="11">
        <v>54.2</v>
      </c>
    </row>
    <row r="17" spans="2:10" ht="15">
      <c r="B17" s="216"/>
      <c r="C17" s="217"/>
      <c r="D17" s="40" t="s">
        <v>29</v>
      </c>
      <c r="E17" s="208"/>
      <c r="F17" s="1">
        <v>25</v>
      </c>
      <c r="G17" s="11">
        <v>1.9</v>
      </c>
      <c r="H17" s="11">
        <v>0.2</v>
      </c>
      <c r="I17" s="11">
        <v>12.3</v>
      </c>
      <c r="J17" s="11">
        <v>58.75</v>
      </c>
    </row>
    <row r="18" spans="2:10" ht="15">
      <c r="B18" s="216"/>
      <c r="C18" s="217"/>
      <c r="D18" s="40" t="s">
        <v>30</v>
      </c>
      <c r="E18" s="208"/>
      <c r="F18" s="1">
        <v>30</v>
      </c>
      <c r="G18" s="11">
        <v>1.9799999999999998</v>
      </c>
      <c r="H18" s="11">
        <v>0.36</v>
      </c>
      <c r="I18" s="11">
        <v>11.88</v>
      </c>
      <c r="J18" s="11">
        <v>59.4</v>
      </c>
    </row>
    <row r="19" spans="2:11" ht="15.75">
      <c r="B19" s="216"/>
      <c r="C19" s="217"/>
      <c r="D19" s="101" t="s">
        <v>15</v>
      </c>
      <c r="E19" s="208"/>
      <c r="F19" s="4">
        <v>528</v>
      </c>
      <c r="G19" s="8">
        <f>SUM(G14:G18)</f>
        <v>19</v>
      </c>
      <c r="H19" s="8">
        <f>SUM(H14:H18)</f>
        <v>19.229999999999997</v>
      </c>
      <c r="I19" s="8">
        <f>SUM(I14:I18)</f>
        <v>79.76599999999999</v>
      </c>
      <c r="J19" s="8">
        <f>SUM(J14:J18)</f>
        <v>558.5500000000001</v>
      </c>
      <c r="K19" s="69">
        <v>0.25</v>
      </c>
    </row>
    <row r="21" spans="2:10" ht="15">
      <c r="B21" s="155" t="s">
        <v>62</v>
      </c>
      <c r="C21" s="158" t="s">
        <v>63</v>
      </c>
      <c r="D21" s="157" t="s">
        <v>64</v>
      </c>
      <c r="E21" s="218" t="s">
        <v>69</v>
      </c>
      <c r="F21" s="168" t="s">
        <v>26</v>
      </c>
      <c r="G21" s="159" t="s">
        <v>65</v>
      </c>
      <c r="H21" s="159" t="s">
        <v>66</v>
      </c>
      <c r="I21" s="159" t="s">
        <v>67</v>
      </c>
      <c r="J21" s="159" t="s">
        <v>68</v>
      </c>
    </row>
    <row r="22" spans="2:10" ht="15">
      <c r="B22" s="216" t="s">
        <v>183</v>
      </c>
      <c r="C22" s="217" t="s">
        <v>111</v>
      </c>
      <c r="D22" s="40" t="s">
        <v>186</v>
      </c>
      <c r="E22" s="218"/>
      <c r="F22" s="2">
        <v>100</v>
      </c>
      <c r="G22" s="11">
        <v>11.333333333333332</v>
      </c>
      <c r="H22" s="11">
        <v>14.362222222222222</v>
      </c>
      <c r="I22" s="11">
        <v>15.32</v>
      </c>
      <c r="J22" s="11">
        <v>220</v>
      </c>
    </row>
    <row r="23" spans="2:10" ht="28.5">
      <c r="B23" s="216"/>
      <c r="C23" s="217"/>
      <c r="D23" s="40" t="s">
        <v>122</v>
      </c>
      <c r="E23" s="218"/>
      <c r="F23" s="2">
        <v>200</v>
      </c>
      <c r="G23" s="11">
        <v>7.43</v>
      </c>
      <c r="H23" s="11">
        <v>4.46</v>
      </c>
      <c r="I23" s="11">
        <v>36.91</v>
      </c>
      <c r="J23" s="11">
        <v>219</v>
      </c>
    </row>
    <row r="24" spans="2:10" ht="15">
      <c r="B24" s="216"/>
      <c r="C24" s="217"/>
      <c r="D24" s="40" t="s">
        <v>125</v>
      </c>
      <c r="E24" s="218"/>
      <c r="F24" s="2" t="s">
        <v>56</v>
      </c>
      <c r="G24" s="11">
        <v>0.235</v>
      </c>
      <c r="H24" s="11">
        <v>0.09</v>
      </c>
      <c r="I24" s="11">
        <v>12.424999999999999</v>
      </c>
      <c r="J24" s="11">
        <v>54.2</v>
      </c>
    </row>
    <row r="25" spans="2:10" ht="15">
      <c r="B25" s="216"/>
      <c r="C25" s="217"/>
      <c r="D25" s="40" t="s">
        <v>29</v>
      </c>
      <c r="E25" s="218"/>
      <c r="F25" s="1">
        <v>20</v>
      </c>
      <c r="G25" s="11">
        <v>1.52</v>
      </c>
      <c r="H25" s="11">
        <v>0.16000000000000003</v>
      </c>
      <c r="I25" s="11">
        <v>9.840000000000002</v>
      </c>
      <c r="J25" s="11">
        <v>47.00000000000001</v>
      </c>
    </row>
    <row r="26" spans="2:10" ht="15">
      <c r="B26" s="216"/>
      <c r="C26" s="217"/>
      <c r="D26" s="40" t="s">
        <v>30</v>
      </c>
      <c r="E26" s="218"/>
      <c r="F26" s="1">
        <v>30</v>
      </c>
      <c r="G26" s="11">
        <v>1.98</v>
      </c>
      <c r="H26" s="11">
        <v>0.36</v>
      </c>
      <c r="I26" s="11">
        <v>11.88</v>
      </c>
      <c r="J26" s="11">
        <v>59.400000000000006</v>
      </c>
    </row>
    <row r="27" spans="2:11" ht="15.75">
      <c r="B27" s="216"/>
      <c r="C27" s="217"/>
      <c r="D27" s="101" t="s">
        <v>15</v>
      </c>
      <c r="E27" s="218"/>
      <c r="F27" s="4">
        <v>550</v>
      </c>
      <c r="G27" s="8">
        <v>22.49833333333333</v>
      </c>
      <c r="H27" s="8">
        <v>23.892222222222223</v>
      </c>
      <c r="I27" s="8">
        <v>96.215</v>
      </c>
      <c r="J27" s="8">
        <v>646.6</v>
      </c>
      <c r="K27" s="69">
        <v>0.25</v>
      </c>
    </row>
    <row r="28" spans="2:3" ht="15">
      <c r="B28" s="216"/>
      <c r="C28" s="217"/>
    </row>
    <row r="29" spans="2:10" ht="15">
      <c r="B29" s="216"/>
      <c r="C29" s="217"/>
      <c r="D29" s="40" t="s">
        <v>132</v>
      </c>
      <c r="E29" s="208"/>
      <c r="F29" s="6">
        <v>100</v>
      </c>
      <c r="G29" s="11">
        <v>12</v>
      </c>
      <c r="H29" s="11">
        <v>15</v>
      </c>
      <c r="I29" s="11">
        <v>0.9</v>
      </c>
      <c r="J29" s="11">
        <v>187</v>
      </c>
    </row>
    <row r="30" spans="2:10" ht="15">
      <c r="B30" s="216"/>
      <c r="C30" s="217"/>
      <c r="D30" s="40" t="s">
        <v>181</v>
      </c>
      <c r="E30" s="208"/>
      <c r="F30" s="2">
        <v>200</v>
      </c>
      <c r="G30" s="11">
        <v>7.47</v>
      </c>
      <c r="H30" s="11">
        <v>8.09</v>
      </c>
      <c r="I30" s="11">
        <v>36.98</v>
      </c>
      <c r="J30" s="11">
        <v>252</v>
      </c>
    </row>
    <row r="31" spans="2:10" ht="15">
      <c r="B31" s="216"/>
      <c r="C31" s="217"/>
      <c r="D31" s="40" t="s">
        <v>125</v>
      </c>
      <c r="E31" s="208"/>
      <c r="F31" s="2" t="s">
        <v>56</v>
      </c>
      <c r="G31" s="11">
        <v>0.235</v>
      </c>
      <c r="H31" s="11">
        <v>0.09</v>
      </c>
      <c r="I31" s="11">
        <v>12.424999999999999</v>
      </c>
      <c r="J31" s="11">
        <v>54.2</v>
      </c>
    </row>
    <row r="32" spans="2:10" ht="15">
      <c r="B32" s="216"/>
      <c r="C32" s="217"/>
      <c r="D32" s="40" t="s">
        <v>29</v>
      </c>
      <c r="E32" s="208"/>
      <c r="F32" s="2">
        <v>20</v>
      </c>
      <c r="G32" s="11">
        <v>1.52</v>
      </c>
      <c r="H32" s="11">
        <v>0.16000000000000003</v>
      </c>
      <c r="I32" s="11">
        <v>9.840000000000002</v>
      </c>
      <c r="J32" s="11">
        <v>47.00000000000001</v>
      </c>
    </row>
    <row r="33" spans="2:10" ht="15">
      <c r="B33" s="216"/>
      <c r="C33" s="217"/>
      <c r="D33" s="40" t="s">
        <v>30</v>
      </c>
      <c r="E33" s="208"/>
      <c r="F33" s="1">
        <v>30</v>
      </c>
      <c r="G33" s="11">
        <v>1.98</v>
      </c>
      <c r="H33" s="11">
        <v>0.36</v>
      </c>
      <c r="I33" s="11">
        <v>11.88</v>
      </c>
      <c r="J33" s="11">
        <v>59.400000000000006</v>
      </c>
    </row>
    <row r="34" spans="2:11" ht="15.75">
      <c r="B34" s="216"/>
      <c r="C34" s="217"/>
      <c r="D34" s="101" t="s">
        <v>15</v>
      </c>
      <c r="E34" s="208"/>
      <c r="F34" s="4">
        <v>570</v>
      </c>
      <c r="G34" s="8">
        <f>G29+G30+G31+G32+G33</f>
        <v>23.205</v>
      </c>
      <c r="H34" s="8">
        <f>H29+H30+H31+H32+H33</f>
        <v>23.7</v>
      </c>
      <c r="I34" s="8">
        <f>I29+I30+I31+I31+I32+I32+I33</f>
        <v>94.28999999999999</v>
      </c>
      <c r="J34" s="8">
        <f>J29+J30+J31+J32+J32+J33</f>
        <v>646.6</v>
      </c>
      <c r="K34" s="69">
        <v>0.25</v>
      </c>
    </row>
  </sheetData>
  <sheetProtection/>
  <mergeCells count="9">
    <mergeCell ref="E6:E12"/>
    <mergeCell ref="B7:B19"/>
    <mergeCell ref="C7:C19"/>
    <mergeCell ref="E14:E19"/>
    <mergeCell ref="E21:E27"/>
    <mergeCell ref="B22:B34"/>
    <mergeCell ref="C22:C34"/>
    <mergeCell ref="E29:E34"/>
    <mergeCell ref="D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28">
      <selection activeCell="P47" sqref="P47"/>
    </sheetView>
  </sheetViews>
  <sheetFormatPr defaultColWidth="9.140625" defaultRowHeight="15"/>
  <cols>
    <col min="1" max="1" width="24.57421875" style="17" customWidth="1"/>
    <col min="2" max="2" width="9.57421875" style="17" bestFit="1" customWidth="1"/>
    <col min="3" max="3" width="10.57421875" style="17" customWidth="1"/>
    <col min="4" max="4" width="26.140625" style="17" customWidth="1"/>
    <col min="5" max="6" width="10.57421875" style="17" customWidth="1"/>
    <col min="7" max="7" width="24.00390625" style="17" customWidth="1"/>
    <col min="8" max="9" width="9.57421875" style="17" bestFit="1" customWidth="1"/>
    <col min="10" max="10" width="22.57421875" style="17" customWidth="1"/>
    <col min="11" max="12" width="9.57421875" style="17" bestFit="1" customWidth="1"/>
    <col min="13" max="13" width="24.140625" style="17" customWidth="1"/>
    <col min="14" max="15" width="9.57421875" style="17" bestFit="1" customWidth="1"/>
    <col min="16" max="16" width="27.7109375" style="17" customWidth="1"/>
    <col min="17" max="18" width="9.57421875" style="17" bestFit="1" customWidth="1"/>
    <col min="19" max="16384" width="9.140625" style="17" customWidth="1"/>
  </cols>
  <sheetData>
    <row r="1" spans="1:18" ht="15" customHeight="1">
      <c r="A1" s="234" t="s">
        <v>169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99"/>
    </row>
    <row r="2" spans="1:18" ht="15" customHeight="1">
      <c r="A2" s="235" t="s">
        <v>71</v>
      </c>
      <c r="B2" s="235"/>
      <c r="C2" s="235"/>
      <c r="D2" s="235"/>
      <c r="E2" s="235"/>
      <c r="F2" s="235"/>
      <c r="G2" s="235"/>
      <c r="H2" s="99"/>
      <c r="I2" s="99"/>
      <c r="J2" s="99"/>
      <c r="K2" s="99"/>
      <c r="L2" s="99"/>
      <c r="M2" s="236" t="s">
        <v>119</v>
      </c>
      <c r="N2" s="236"/>
      <c r="O2" s="236"/>
      <c r="P2" s="99"/>
      <c r="Q2" s="99"/>
      <c r="R2" s="99"/>
    </row>
    <row r="3" spans="1:18" ht="15">
      <c r="A3" s="228" t="s">
        <v>25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/>
    </row>
    <row r="4" spans="1:18" ht="15">
      <c r="A4" s="228" t="s">
        <v>14</v>
      </c>
      <c r="B4" s="229"/>
      <c r="C4" s="230"/>
      <c r="D4" s="228" t="s">
        <v>16</v>
      </c>
      <c r="E4" s="229"/>
      <c r="F4" s="230"/>
      <c r="G4" s="228" t="s">
        <v>17</v>
      </c>
      <c r="H4" s="229"/>
      <c r="I4" s="230"/>
      <c r="J4" s="228" t="s">
        <v>19</v>
      </c>
      <c r="K4" s="229"/>
      <c r="L4" s="230"/>
      <c r="M4" s="231" t="s">
        <v>20</v>
      </c>
      <c r="N4" s="231"/>
      <c r="O4" s="231"/>
      <c r="P4" s="228" t="s">
        <v>21</v>
      </c>
      <c r="Q4" s="229"/>
      <c r="R4" s="230"/>
    </row>
    <row r="5" spans="1:18" ht="15" customHeight="1">
      <c r="A5" s="18" t="s">
        <v>0</v>
      </c>
      <c r="B5" s="232" t="s">
        <v>26</v>
      </c>
      <c r="C5" s="233"/>
      <c r="D5" s="18" t="s">
        <v>0</v>
      </c>
      <c r="E5" s="232" t="s">
        <v>26</v>
      </c>
      <c r="F5" s="233"/>
      <c r="G5" s="19" t="s">
        <v>0</v>
      </c>
      <c r="H5" s="232" t="s">
        <v>26</v>
      </c>
      <c r="I5" s="233"/>
      <c r="J5" s="18" t="s">
        <v>0</v>
      </c>
      <c r="K5" s="232" t="s">
        <v>26</v>
      </c>
      <c r="L5" s="233"/>
      <c r="M5" s="18" t="s">
        <v>0</v>
      </c>
      <c r="N5" s="232" t="s">
        <v>26</v>
      </c>
      <c r="O5" s="233"/>
      <c r="P5" s="18" t="s">
        <v>0</v>
      </c>
      <c r="Q5" s="232" t="s">
        <v>26</v>
      </c>
      <c r="R5" s="233"/>
    </row>
    <row r="6" spans="1:18" ht="18.75" customHeight="1">
      <c r="A6" s="20"/>
      <c r="B6" s="21" t="s">
        <v>72</v>
      </c>
      <c r="C6" s="16" t="s">
        <v>104</v>
      </c>
      <c r="D6" s="20"/>
      <c r="E6" s="21" t="s">
        <v>72</v>
      </c>
      <c r="F6" s="16" t="s">
        <v>104</v>
      </c>
      <c r="G6" s="19"/>
      <c r="H6" s="21" t="s">
        <v>72</v>
      </c>
      <c r="I6" s="16" t="s">
        <v>104</v>
      </c>
      <c r="J6" s="20"/>
      <c r="K6" s="21" t="s">
        <v>72</v>
      </c>
      <c r="L6" s="16" t="s">
        <v>104</v>
      </c>
      <c r="M6" s="20"/>
      <c r="N6" s="21" t="s">
        <v>72</v>
      </c>
      <c r="O6" s="16" t="s">
        <v>104</v>
      </c>
      <c r="P6" s="20"/>
      <c r="Q6" s="21" t="s">
        <v>72</v>
      </c>
      <c r="R6" s="20"/>
    </row>
    <row r="7" spans="1:18" ht="30">
      <c r="A7" s="22"/>
      <c r="B7" s="23"/>
      <c r="C7" s="23"/>
      <c r="D7" s="22"/>
      <c r="E7" s="23"/>
      <c r="F7" s="23"/>
      <c r="G7" s="13"/>
      <c r="H7" s="24"/>
      <c r="I7" s="24"/>
      <c r="J7" s="15"/>
      <c r="K7" s="25"/>
      <c r="L7" s="25"/>
      <c r="M7" s="13" t="s">
        <v>31</v>
      </c>
      <c r="N7" s="24">
        <v>100</v>
      </c>
      <c r="O7" s="25" t="s">
        <v>100</v>
      </c>
      <c r="P7" s="13"/>
      <c r="Q7" s="24"/>
      <c r="R7" s="24"/>
    </row>
    <row r="8" spans="1:18" ht="44.25" customHeight="1">
      <c r="A8" s="15" t="s">
        <v>142</v>
      </c>
      <c r="B8" s="25">
        <v>40</v>
      </c>
      <c r="C8" s="25" t="s">
        <v>100</v>
      </c>
      <c r="D8" s="13" t="s">
        <v>31</v>
      </c>
      <c r="E8" s="24">
        <v>100</v>
      </c>
      <c r="F8" s="25" t="s">
        <v>100</v>
      </c>
      <c r="G8" s="15" t="s">
        <v>44</v>
      </c>
      <c r="H8" s="25">
        <v>10</v>
      </c>
      <c r="I8" s="25" t="s">
        <v>100</v>
      </c>
      <c r="J8" s="15" t="s">
        <v>76</v>
      </c>
      <c r="K8" s="25">
        <v>60</v>
      </c>
      <c r="L8" s="25" t="s">
        <v>100</v>
      </c>
      <c r="M8" s="13" t="s">
        <v>44</v>
      </c>
      <c r="N8" s="24">
        <v>15</v>
      </c>
      <c r="O8" s="24" t="s">
        <v>100</v>
      </c>
      <c r="P8" s="13" t="s">
        <v>143</v>
      </c>
      <c r="Q8" s="24">
        <v>60</v>
      </c>
      <c r="R8" s="24">
        <v>50</v>
      </c>
    </row>
    <row r="9" spans="1:18" ht="63" customHeight="1">
      <c r="A9" s="13" t="s">
        <v>185</v>
      </c>
      <c r="B9" s="26" t="s">
        <v>187</v>
      </c>
      <c r="C9" s="26" t="s">
        <v>187</v>
      </c>
      <c r="D9" s="13" t="s">
        <v>207</v>
      </c>
      <c r="E9" s="26" t="s">
        <v>120</v>
      </c>
      <c r="F9" s="26" t="s">
        <v>120</v>
      </c>
      <c r="G9" s="13" t="s">
        <v>103</v>
      </c>
      <c r="H9" s="26" t="s">
        <v>23</v>
      </c>
      <c r="I9" s="26" t="s">
        <v>23</v>
      </c>
      <c r="J9" s="13" t="s">
        <v>127</v>
      </c>
      <c r="K9" s="24">
        <v>90</v>
      </c>
      <c r="L9" s="26" t="s">
        <v>43</v>
      </c>
      <c r="M9" s="13" t="s">
        <v>96</v>
      </c>
      <c r="N9" s="27" t="s">
        <v>18</v>
      </c>
      <c r="O9" s="27" t="s">
        <v>100</v>
      </c>
      <c r="P9" s="13" t="s">
        <v>206</v>
      </c>
      <c r="Q9" s="27">
        <v>90</v>
      </c>
      <c r="R9" s="26" t="s">
        <v>43</v>
      </c>
    </row>
    <row r="10" spans="1:18" ht="63.75" customHeight="1">
      <c r="A10" s="13" t="s">
        <v>73</v>
      </c>
      <c r="B10" s="27" t="s">
        <v>18</v>
      </c>
      <c r="C10" s="27" t="s">
        <v>78</v>
      </c>
      <c r="D10" s="13" t="s">
        <v>167</v>
      </c>
      <c r="E10" s="26" t="s">
        <v>94</v>
      </c>
      <c r="F10" s="27" t="s">
        <v>211</v>
      </c>
      <c r="G10" s="15" t="s">
        <v>106</v>
      </c>
      <c r="H10" s="28">
        <v>150</v>
      </c>
      <c r="I10" s="28">
        <v>180</v>
      </c>
      <c r="J10" s="13" t="s">
        <v>184</v>
      </c>
      <c r="K10" s="27" t="s">
        <v>112</v>
      </c>
      <c r="L10" s="27" t="s">
        <v>211</v>
      </c>
      <c r="M10" s="237" t="s">
        <v>212</v>
      </c>
      <c r="N10" s="238"/>
      <c r="O10" s="239"/>
      <c r="P10" s="35" t="s">
        <v>113</v>
      </c>
      <c r="Q10" s="25" t="s">
        <v>112</v>
      </c>
      <c r="R10" s="27" t="s">
        <v>112</v>
      </c>
    </row>
    <row r="11" spans="1:18" ht="45" customHeight="1">
      <c r="A11" s="15" t="s">
        <v>89</v>
      </c>
      <c r="B11" s="25">
        <v>200</v>
      </c>
      <c r="C11" s="25">
        <v>200</v>
      </c>
      <c r="D11" s="15" t="s">
        <v>27</v>
      </c>
      <c r="E11" s="25" t="s">
        <v>55</v>
      </c>
      <c r="F11" s="25" t="s">
        <v>55</v>
      </c>
      <c r="G11" s="13" t="s">
        <v>74</v>
      </c>
      <c r="H11" s="27" t="s">
        <v>56</v>
      </c>
      <c r="I11" s="27" t="s">
        <v>56</v>
      </c>
      <c r="J11" s="13" t="s">
        <v>126</v>
      </c>
      <c r="K11" s="27" t="s">
        <v>152</v>
      </c>
      <c r="L11" s="27" t="s">
        <v>152</v>
      </c>
      <c r="M11" s="13" t="s">
        <v>168</v>
      </c>
      <c r="N11" s="27">
        <v>200</v>
      </c>
      <c r="O11" s="25" t="s">
        <v>55</v>
      </c>
      <c r="P11" s="13" t="s">
        <v>74</v>
      </c>
      <c r="Q11" s="27" t="s">
        <v>56</v>
      </c>
      <c r="R11" s="27" t="s">
        <v>56</v>
      </c>
    </row>
    <row r="12" spans="1:18" ht="15">
      <c r="A12" s="13" t="s">
        <v>29</v>
      </c>
      <c r="B12" s="24" t="s">
        <v>100</v>
      </c>
      <c r="C12" s="24">
        <v>30</v>
      </c>
      <c r="D12" s="13" t="s">
        <v>29</v>
      </c>
      <c r="E12" s="24" t="s">
        <v>100</v>
      </c>
      <c r="F12" s="24" t="s">
        <v>100</v>
      </c>
      <c r="G12" s="13" t="s">
        <v>29</v>
      </c>
      <c r="H12" s="24" t="s">
        <v>100</v>
      </c>
      <c r="I12" s="24">
        <v>30</v>
      </c>
      <c r="J12" s="13" t="s">
        <v>29</v>
      </c>
      <c r="K12" s="24">
        <v>20</v>
      </c>
      <c r="L12" s="24">
        <v>30</v>
      </c>
      <c r="M12" s="13" t="s">
        <v>29</v>
      </c>
      <c r="N12" s="24">
        <v>25</v>
      </c>
      <c r="O12" s="24">
        <v>20</v>
      </c>
      <c r="P12" s="13" t="s">
        <v>29</v>
      </c>
      <c r="Q12" s="24" t="s">
        <v>100</v>
      </c>
      <c r="R12" s="24">
        <v>30</v>
      </c>
    </row>
    <row r="13" spans="1:18" ht="15">
      <c r="A13" s="13" t="s">
        <v>30</v>
      </c>
      <c r="B13" s="24">
        <v>30</v>
      </c>
      <c r="C13" s="24">
        <v>35</v>
      </c>
      <c r="D13" s="13" t="s">
        <v>30</v>
      </c>
      <c r="E13" s="24">
        <v>40</v>
      </c>
      <c r="F13" s="24">
        <v>40</v>
      </c>
      <c r="G13" s="13" t="s">
        <v>30</v>
      </c>
      <c r="H13" s="24">
        <v>50</v>
      </c>
      <c r="I13" s="24">
        <v>40</v>
      </c>
      <c r="J13" s="13" t="s">
        <v>30</v>
      </c>
      <c r="K13" s="24">
        <v>30</v>
      </c>
      <c r="L13" s="24">
        <v>30</v>
      </c>
      <c r="M13" s="13" t="s">
        <v>30</v>
      </c>
      <c r="N13" s="24">
        <v>30</v>
      </c>
      <c r="O13" s="24">
        <v>30</v>
      </c>
      <c r="P13" s="13" t="s">
        <v>30</v>
      </c>
      <c r="Q13" s="24">
        <v>30</v>
      </c>
      <c r="R13" s="24">
        <v>40</v>
      </c>
    </row>
    <row r="14" spans="1:18" ht="15">
      <c r="A14" s="29" t="s">
        <v>15</v>
      </c>
      <c r="B14" s="30">
        <v>515</v>
      </c>
      <c r="C14" s="30">
        <v>538</v>
      </c>
      <c r="D14" s="29" t="s">
        <v>15</v>
      </c>
      <c r="E14" s="30">
        <v>540</v>
      </c>
      <c r="F14" s="30">
        <v>493</v>
      </c>
      <c r="G14" s="29" t="s">
        <v>15</v>
      </c>
      <c r="H14" s="30">
        <v>510</v>
      </c>
      <c r="I14" s="30">
        <v>550</v>
      </c>
      <c r="J14" s="29" t="s">
        <v>15</v>
      </c>
      <c r="K14" s="30">
        <v>553</v>
      </c>
      <c r="L14" s="30">
        <v>553</v>
      </c>
      <c r="M14" s="31" t="s">
        <v>15</v>
      </c>
      <c r="N14" s="30">
        <v>525</v>
      </c>
      <c r="O14" s="30">
        <v>530</v>
      </c>
      <c r="P14" s="29" t="s">
        <v>15</v>
      </c>
      <c r="Q14" s="30">
        <v>533</v>
      </c>
      <c r="R14" s="133">
        <v>563</v>
      </c>
    </row>
    <row r="15" spans="1:18" ht="15">
      <c r="A15" s="32" t="s">
        <v>65</v>
      </c>
      <c r="B15" s="152">
        <v>19.73</v>
      </c>
      <c r="C15" s="152">
        <v>25.77</v>
      </c>
      <c r="D15" s="153"/>
      <c r="E15" s="152">
        <v>16.03</v>
      </c>
      <c r="F15" s="152">
        <v>17.46</v>
      </c>
      <c r="G15" s="32"/>
      <c r="H15" s="152">
        <v>20.2</v>
      </c>
      <c r="I15" s="152">
        <v>19.97</v>
      </c>
      <c r="J15" s="153"/>
      <c r="K15" s="152">
        <v>18.74</v>
      </c>
      <c r="L15" s="152">
        <v>22.35</v>
      </c>
      <c r="M15" s="153"/>
      <c r="N15" s="152">
        <v>20.18</v>
      </c>
      <c r="O15" s="152">
        <v>16.25</v>
      </c>
      <c r="P15" s="153"/>
      <c r="Q15" s="152">
        <v>19.91</v>
      </c>
      <c r="R15" s="152">
        <v>22.68</v>
      </c>
    </row>
    <row r="16" spans="1:18" ht="15">
      <c r="A16" s="32" t="s">
        <v>66</v>
      </c>
      <c r="B16" s="152">
        <v>19.75</v>
      </c>
      <c r="C16" s="152">
        <v>23.66</v>
      </c>
      <c r="D16" s="153"/>
      <c r="E16" s="152">
        <v>15.29</v>
      </c>
      <c r="F16" s="152">
        <v>17.3</v>
      </c>
      <c r="G16" s="32"/>
      <c r="H16" s="152">
        <v>20.36</v>
      </c>
      <c r="I16" s="152">
        <v>20.45</v>
      </c>
      <c r="J16" s="153"/>
      <c r="K16" s="152">
        <v>20.64</v>
      </c>
      <c r="L16" s="152">
        <v>28.32</v>
      </c>
      <c r="M16" s="153"/>
      <c r="N16" s="152">
        <v>18.83</v>
      </c>
      <c r="O16" s="152">
        <v>16.01</v>
      </c>
      <c r="P16" s="153"/>
      <c r="Q16" s="152">
        <v>20.58</v>
      </c>
      <c r="R16" s="152">
        <v>22.95</v>
      </c>
    </row>
    <row r="17" spans="1:18" ht="15">
      <c r="A17" s="14" t="s">
        <v>67</v>
      </c>
      <c r="B17" s="152">
        <v>82.19</v>
      </c>
      <c r="C17" s="152">
        <v>102.79</v>
      </c>
      <c r="D17" s="153"/>
      <c r="E17" s="152">
        <v>66.74</v>
      </c>
      <c r="F17" s="152">
        <v>67.47</v>
      </c>
      <c r="G17" s="14"/>
      <c r="H17" s="152">
        <v>79.97</v>
      </c>
      <c r="I17" s="152">
        <v>98.76</v>
      </c>
      <c r="J17" s="153"/>
      <c r="K17" s="152">
        <v>81.76</v>
      </c>
      <c r="L17" s="152">
        <v>76.49</v>
      </c>
      <c r="M17" s="153"/>
      <c r="N17" s="152">
        <v>81.33</v>
      </c>
      <c r="O17" s="152">
        <v>70.1</v>
      </c>
      <c r="P17" s="153"/>
      <c r="Q17" s="152">
        <v>80.47</v>
      </c>
      <c r="R17" s="152">
        <v>98.34</v>
      </c>
    </row>
    <row r="18" spans="1:18" ht="15">
      <c r="A18" s="14" t="s">
        <v>68</v>
      </c>
      <c r="B18" s="152">
        <v>572.94</v>
      </c>
      <c r="C18" s="152">
        <v>729.76</v>
      </c>
      <c r="D18" s="153"/>
      <c r="E18" s="152">
        <v>458.46</v>
      </c>
      <c r="F18" s="152">
        <v>490</v>
      </c>
      <c r="G18" s="14"/>
      <c r="H18" s="152">
        <v>609.65</v>
      </c>
      <c r="I18" s="152">
        <v>688.62</v>
      </c>
      <c r="J18" s="153"/>
      <c r="K18" s="152">
        <v>605.23</v>
      </c>
      <c r="L18" s="152">
        <v>660.2</v>
      </c>
      <c r="M18" s="153"/>
      <c r="N18" s="152">
        <v>612.9</v>
      </c>
      <c r="O18" s="152">
        <v>444.99</v>
      </c>
      <c r="P18" s="153"/>
      <c r="Q18" s="152">
        <v>568.79</v>
      </c>
      <c r="R18" s="152">
        <v>650.52</v>
      </c>
    </row>
    <row r="19" spans="1:18" ht="9" customHeight="1">
      <c r="A19" s="32"/>
      <c r="B19" s="177"/>
      <c r="C19" s="177"/>
      <c r="D19" s="178"/>
      <c r="E19" s="177"/>
      <c r="F19" s="177"/>
      <c r="G19" s="179"/>
      <c r="H19" s="177"/>
      <c r="I19" s="177"/>
      <c r="J19" s="178"/>
      <c r="K19" s="177"/>
      <c r="L19" s="177"/>
      <c r="M19" s="178"/>
      <c r="N19" s="177"/>
      <c r="O19" s="177"/>
      <c r="P19" s="178"/>
      <c r="Q19" s="177"/>
      <c r="R19" s="180"/>
    </row>
    <row r="20" spans="1:18" ht="15">
      <c r="A20" s="228" t="s">
        <v>188</v>
      </c>
      <c r="B20" s="229"/>
      <c r="C20" s="229"/>
      <c r="D20" s="229"/>
      <c r="E20" s="229"/>
      <c r="F20" s="229"/>
      <c r="G20" s="229"/>
      <c r="H20" s="177"/>
      <c r="I20" s="177"/>
      <c r="J20" s="178"/>
      <c r="K20" s="177"/>
      <c r="L20" s="177"/>
      <c r="M20" s="178"/>
      <c r="N20" s="177"/>
      <c r="O20" s="177"/>
      <c r="P20" s="178"/>
      <c r="Q20" s="177"/>
      <c r="R20" s="180"/>
    </row>
    <row r="21" spans="1:18" ht="75" customHeight="1">
      <c r="A21" s="171" t="s">
        <v>200</v>
      </c>
      <c r="B21" s="172" t="s">
        <v>190</v>
      </c>
      <c r="C21" s="171"/>
      <c r="D21" s="171" t="s">
        <v>196</v>
      </c>
      <c r="E21" s="172" t="s">
        <v>189</v>
      </c>
      <c r="F21" s="171"/>
      <c r="G21" s="171" t="s">
        <v>227</v>
      </c>
      <c r="H21" s="172">
        <v>250</v>
      </c>
      <c r="I21" s="171"/>
      <c r="J21" s="171" t="s">
        <v>197</v>
      </c>
      <c r="K21" s="172" t="s">
        <v>190</v>
      </c>
      <c r="L21" s="171"/>
      <c r="M21" s="171" t="s">
        <v>198</v>
      </c>
      <c r="N21" s="172" t="s">
        <v>190</v>
      </c>
      <c r="O21" s="171"/>
      <c r="P21" s="171" t="s">
        <v>199</v>
      </c>
      <c r="Q21" s="172" t="s">
        <v>190</v>
      </c>
      <c r="R21" s="171"/>
    </row>
    <row r="22" spans="1:18" ht="30">
      <c r="A22" s="171" t="s">
        <v>195</v>
      </c>
      <c r="B22" s="172">
        <v>200</v>
      </c>
      <c r="C22" s="171"/>
      <c r="D22" s="171" t="s">
        <v>194</v>
      </c>
      <c r="E22" s="172">
        <v>200</v>
      </c>
      <c r="F22" s="171"/>
      <c r="G22" s="171" t="s">
        <v>193</v>
      </c>
      <c r="H22" s="172">
        <v>200</v>
      </c>
      <c r="I22" s="171"/>
      <c r="J22" s="171" t="s">
        <v>192</v>
      </c>
      <c r="K22" s="172" t="s">
        <v>55</v>
      </c>
      <c r="L22" s="171"/>
      <c r="M22" s="171" t="s">
        <v>191</v>
      </c>
      <c r="N22" s="172">
        <v>200</v>
      </c>
      <c r="O22" s="171"/>
      <c r="P22" s="171" t="s">
        <v>27</v>
      </c>
      <c r="Q22" s="172" t="s">
        <v>55</v>
      </c>
      <c r="R22" s="171"/>
    </row>
    <row r="23" spans="1:18" ht="15">
      <c r="A23" s="171" t="s">
        <v>30</v>
      </c>
      <c r="B23" s="172">
        <v>30</v>
      </c>
      <c r="C23" s="171"/>
      <c r="D23" s="171" t="s">
        <v>30</v>
      </c>
      <c r="E23" s="172">
        <v>30</v>
      </c>
      <c r="F23" s="171"/>
      <c r="G23" s="171" t="s">
        <v>30</v>
      </c>
      <c r="H23" s="172">
        <v>30</v>
      </c>
      <c r="I23" s="171"/>
      <c r="J23" s="171" t="s">
        <v>30</v>
      </c>
      <c r="K23" s="172">
        <v>30</v>
      </c>
      <c r="L23" s="171"/>
      <c r="M23" s="171" t="s">
        <v>30</v>
      </c>
      <c r="N23" s="172">
        <v>30</v>
      </c>
      <c r="O23" s="171"/>
      <c r="P23" s="171" t="s">
        <v>30</v>
      </c>
      <c r="Q23" s="172">
        <v>30</v>
      </c>
      <c r="R23" s="171"/>
    </row>
    <row r="24" spans="1:18" ht="15">
      <c r="A24" s="231" t="s">
        <v>75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</row>
    <row r="25" spans="1:18" ht="15">
      <c r="A25" s="228" t="s">
        <v>14</v>
      </c>
      <c r="B25" s="229"/>
      <c r="C25" s="230"/>
      <c r="D25" s="96" t="s">
        <v>16</v>
      </c>
      <c r="E25" s="97"/>
      <c r="F25" s="98"/>
      <c r="G25" s="228" t="s">
        <v>17</v>
      </c>
      <c r="H25" s="229"/>
      <c r="I25" s="230"/>
      <c r="J25" s="231" t="s">
        <v>19</v>
      </c>
      <c r="K25" s="231"/>
      <c r="L25" s="231"/>
      <c r="M25" s="228" t="s">
        <v>20</v>
      </c>
      <c r="N25" s="229"/>
      <c r="O25" s="230"/>
      <c r="P25" s="231" t="s">
        <v>21</v>
      </c>
      <c r="Q25" s="231"/>
      <c r="R25" s="231"/>
    </row>
    <row r="26" spans="1:18" ht="15" customHeight="1">
      <c r="A26" s="18" t="s">
        <v>0</v>
      </c>
      <c r="B26" s="232" t="s">
        <v>26</v>
      </c>
      <c r="C26" s="233"/>
      <c r="D26" s="18" t="s">
        <v>0</v>
      </c>
      <c r="E26" s="232" t="s">
        <v>26</v>
      </c>
      <c r="F26" s="233"/>
      <c r="G26" s="19" t="s">
        <v>0</v>
      </c>
      <c r="H26" s="232" t="s">
        <v>26</v>
      </c>
      <c r="I26" s="233"/>
      <c r="J26" s="18" t="s">
        <v>0</v>
      </c>
      <c r="K26" s="232" t="s">
        <v>26</v>
      </c>
      <c r="L26" s="233"/>
      <c r="M26" s="18" t="s">
        <v>0</v>
      </c>
      <c r="N26" s="232" t="s">
        <v>26</v>
      </c>
      <c r="O26" s="233"/>
      <c r="P26" s="18" t="s">
        <v>0</v>
      </c>
      <c r="Q26" s="232" t="s">
        <v>26</v>
      </c>
      <c r="R26" s="233"/>
    </row>
    <row r="27" spans="1:18" ht="14.25" customHeight="1">
      <c r="A27" s="20"/>
      <c r="B27" s="21" t="s">
        <v>72</v>
      </c>
      <c r="C27" s="16" t="s">
        <v>104</v>
      </c>
      <c r="D27" s="20"/>
      <c r="E27" s="21" t="s">
        <v>72</v>
      </c>
      <c r="F27" s="16" t="s">
        <v>104</v>
      </c>
      <c r="G27" s="19"/>
      <c r="H27" s="21" t="s">
        <v>72</v>
      </c>
      <c r="I27" s="16" t="s">
        <v>104</v>
      </c>
      <c r="J27" s="20"/>
      <c r="K27" s="21" t="s">
        <v>72</v>
      </c>
      <c r="L27" s="16" t="s">
        <v>104</v>
      </c>
      <c r="M27" s="20"/>
      <c r="N27" s="21" t="s">
        <v>72</v>
      </c>
      <c r="O27" s="16" t="s">
        <v>104</v>
      </c>
      <c r="P27" s="20"/>
      <c r="Q27" s="33" t="s">
        <v>72</v>
      </c>
      <c r="R27" s="16" t="s">
        <v>104</v>
      </c>
    </row>
    <row r="28" spans="1:18" ht="30">
      <c r="A28" s="13"/>
      <c r="B28" s="27"/>
      <c r="C28" s="27"/>
      <c r="D28" s="13" t="s">
        <v>31</v>
      </c>
      <c r="E28" s="24">
        <v>100</v>
      </c>
      <c r="F28" s="25" t="s">
        <v>100</v>
      </c>
      <c r="G28" s="15" t="s">
        <v>144</v>
      </c>
      <c r="H28" s="25">
        <v>50</v>
      </c>
      <c r="I28" s="25" t="s">
        <v>100</v>
      </c>
      <c r="J28" s="38"/>
      <c r="K28" s="38"/>
      <c r="L28" s="25"/>
      <c r="M28" s="13" t="s">
        <v>31</v>
      </c>
      <c r="N28" s="24">
        <v>100</v>
      </c>
      <c r="O28" s="24" t="s">
        <v>100</v>
      </c>
      <c r="P28" s="13" t="s">
        <v>145</v>
      </c>
      <c r="Q28" s="24">
        <v>60</v>
      </c>
      <c r="R28" s="24" t="s">
        <v>100</v>
      </c>
    </row>
    <row r="29" spans="1:18" ht="60">
      <c r="A29" s="13" t="s">
        <v>185</v>
      </c>
      <c r="B29" s="26" t="s">
        <v>187</v>
      </c>
      <c r="C29" s="26" t="s">
        <v>222</v>
      </c>
      <c r="D29" s="13" t="s">
        <v>101</v>
      </c>
      <c r="E29" s="27" t="s">
        <v>22</v>
      </c>
      <c r="F29" s="27" t="s">
        <v>59</v>
      </c>
      <c r="G29" s="13" t="s">
        <v>121</v>
      </c>
      <c r="H29" s="27" t="s">
        <v>23</v>
      </c>
      <c r="I29" s="27" t="s">
        <v>23</v>
      </c>
      <c r="J29" s="13" t="s">
        <v>123</v>
      </c>
      <c r="K29" s="34" t="s">
        <v>108</v>
      </c>
      <c r="L29" s="34" t="s">
        <v>108</v>
      </c>
      <c r="M29" s="13" t="s">
        <v>81</v>
      </c>
      <c r="N29" s="27" t="s">
        <v>22</v>
      </c>
      <c r="O29" s="27" t="s">
        <v>59</v>
      </c>
      <c r="P29" s="37" t="s">
        <v>223</v>
      </c>
      <c r="Q29" s="27">
        <v>90</v>
      </c>
      <c r="R29" s="27" t="s">
        <v>213</v>
      </c>
    </row>
    <row r="30" spans="1:18" ht="72.75" customHeight="1">
      <c r="A30" s="15" t="s">
        <v>173</v>
      </c>
      <c r="B30" s="28" t="s">
        <v>78</v>
      </c>
      <c r="C30" s="28">
        <v>200</v>
      </c>
      <c r="D30" s="38"/>
      <c r="E30" s="38"/>
      <c r="F30" s="38"/>
      <c r="G30" s="13" t="s">
        <v>174</v>
      </c>
      <c r="H30" s="27" t="s">
        <v>112</v>
      </c>
      <c r="I30" s="27">
        <v>180</v>
      </c>
      <c r="J30" s="15" t="s">
        <v>170</v>
      </c>
      <c r="K30" s="25" t="s">
        <v>78</v>
      </c>
      <c r="L30" s="25">
        <v>200</v>
      </c>
      <c r="M30" s="38"/>
      <c r="N30" s="38"/>
      <c r="O30" s="38"/>
      <c r="P30" s="15" t="s">
        <v>221</v>
      </c>
      <c r="Q30" s="28" t="s">
        <v>112</v>
      </c>
      <c r="R30" s="28">
        <v>180</v>
      </c>
    </row>
    <row r="31" spans="1:18" ht="30">
      <c r="A31" s="13" t="s">
        <v>125</v>
      </c>
      <c r="B31" s="27" t="s">
        <v>56</v>
      </c>
      <c r="C31" s="27" t="s">
        <v>56</v>
      </c>
      <c r="D31" s="13" t="s">
        <v>77</v>
      </c>
      <c r="E31" s="27" t="s">
        <v>55</v>
      </c>
      <c r="F31" s="27" t="s">
        <v>55</v>
      </c>
      <c r="G31" s="13" t="s">
        <v>165</v>
      </c>
      <c r="H31" s="27">
        <v>200</v>
      </c>
      <c r="I31" s="27">
        <v>200</v>
      </c>
      <c r="J31" s="13" t="s">
        <v>175</v>
      </c>
      <c r="K31" s="26" t="s">
        <v>118</v>
      </c>
      <c r="L31" s="26" t="s">
        <v>118</v>
      </c>
      <c r="M31" s="15" t="s">
        <v>89</v>
      </c>
      <c r="N31" s="25">
        <v>200</v>
      </c>
      <c r="O31" s="25">
        <v>200</v>
      </c>
      <c r="P31" s="13" t="s">
        <v>74</v>
      </c>
      <c r="Q31" s="27" t="s">
        <v>56</v>
      </c>
      <c r="R31" s="27" t="s">
        <v>56</v>
      </c>
    </row>
    <row r="32" spans="1:18" ht="15">
      <c r="A32" s="13" t="s">
        <v>29</v>
      </c>
      <c r="B32" s="24">
        <v>25</v>
      </c>
      <c r="C32" s="24">
        <v>20</v>
      </c>
      <c r="D32" s="13" t="s">
        <v>29</v>
      </c>
      <c r="E32" s="24">
        <v>25</v>
      </c>
      <c r="F32" s="24">
        <v>20</v>
      </c>
      <c r="G32" s="13" t="s">
        <v>29</v>
      </c>
      <c r="H32" s="24">
        <v>30</v>
      </c>
      <c r="I32" s="24">
        <v>30</v>
      </c>
      <c r="J32" s="13" t="s">
        <v>29</v>
      </c>
      <c r="K32" s="24">
        <v>30</v>
      </c>
      <c r="L32" s="24">
        <v>20</v>
      </c>
      <c r="M32" s="13" t="s">
        <v>29</v>
      </c>
      <c r="N32" s="24">
        <v>30</v>
      </c>
      <c r="O32" s="24">
        <v>20</v>
      </c>
      <c r="P32" s="13" t="s">
        <v>29</v>
      </c>
      <c r="Q32" s="24">
        <v>30</v>
      </c>
      <c r="R32" s="24">
        <v>20</v>
      </c>
    </row>
    <row r="33" spans="1:18" ht="15">
      <c r="A33" s="13" t="s">
        <v>30</v>
      </c>
      <c r="B33" s="24">
        <v>30</v>
      </c>
      <c r="C33" s="24">
        <v>30</v>
      </c>
      <c r="D33" s="13" t="s">
        <v>30</v>
      </c>
      <c r="E33" s="24">
        <v>20</v>
      </c>
      <c r="F33" s="24">
        <v>30</v>
      </c>
      <c r="G33" s="13" t="s">
        <v>30</v>
      </c>
      <c r="H33" s="24" t="s">
        <v>100</v>
      </c>
      <c r="I33" s="24">
        <v>40</v>
      </c>
      <c r="J33" s="13" t="s">
        <v>30</v>
      </c>
      <c r="K33" s="24" t="s">
        <v>100</v>
      </c>
      <c r="L33" s="24">
        <v>30</v>
      </c>
      <c r="M33" s="13" t="s">
        <v>30</v>
      </c>
      <c r="N33" s="24" t="s">
        <v>100</v>
      </c>
      <c r="O33" s="24">
        <v>30</v>
      </c>
      <c r="P33" s="13" t="s">
        <v>30</v>
      </c>
      <c r="Q33" s="24" t="s">
        <v>100</v>
      </c>
      <c r="R33" s="24">
        <v>35</v>
      </c>
    </row>
    <row r="34" spans="1:18" ht="15">
      <c r="A34" s="29" t="s">
        <v>15</v>
      </c>
      <c r="B34" s="30">
        <v>528</v>
      </c>
      <c r="C34" s="30">
        <v>550</v>
      </c>
      <c r="D34" s="29" t="s">
        <v>15</v>
      </c>
      <c r="E34" s="30">
        <v>545</v>
      </c>
      <c r="F34" s="30">
        <v>500</v>
      </c>
      <c r="G34" s="29" t="s">
        <v>15</v>
      </c>
      <c r="H34" s="30">
        <v>538</v>
      </c>
      <c r="I34" s="30">
        <v>550</v>
      </c>
      <c r="J34" s="29" t="s">
        <v>15</v>
      </c>
      <c r="K34" s="30">
        <v>513</v>
      </c>
      <c r="L34" s="30">
        <v>550</v>
      </c>
      <c r="M34" s="29" t="s">
        <v>15</v>
      </c>
      <c r="N34" s="30">
        <v>530</v>
      </c>
      <c r="O34" s="30">
        <v>500</v>
      </c>
      <c r="P34" s="29" t="s">
        <v>15</v>
      </c>
      <c r="Q34" s="30">
        <v>533</v>
      </c>
      <c r="R34" s="30">
        <v>550</v>
      </c>
    </row>
    <row r="35" spans="1:18" ht="15">
      <c r="A35" s="32" t="s">
        <v>65</v>
      </c>
      <c r="B35" s="152">
        <v>18.4</v>
      </c>
      <c r="C35" s="152">
        <v>22.19</v>
      </c>
      <c r="D35" s="32"/>
      <c r="E35" s="152">
        <v>19.64</v>
      </c>
      <c r="F35" s="152">
        <v>22.54</v>
      </c>
      <c r="G35" s="153"/>
      <c r="H35" s="152">
        <v>15.99</v>
      </c>
      <c r="I35" s="152">
        <v>18.51</v>
      </c>
      <c r="J35" s="153"/>
      <c r="K35" s="152">
        <v>16.17</v>
      </c>
      <c r="L35" s="152">
        <v>18.31</v>
      </c>
      <c r="M35" s="153"/>
      <c r="N35" s="152">
        <v>15.82</v>
      </c>
      <c r="O35" s="152">
        <v>21.63</v>
      </c>
      <c r="P35" s="153"/>
      <c r="Q35" s="152">
        <v>20.05</v>
      </c>
      <c r="R35" s="152">
        <v>25.68</v>
      </c>
    </row>
    <row r="36" spans="1:18" ht="15">
      <c r="A36" s="32" t="s">
        <v>66</v>
      </c>
      <c r="B36" s="152">
        <v>18.66</v>
      </c>
      <c r="C36" s="152">
        <v>33.37</v>
      </c>
      <c r="D36" s="32"/>
      <c r="E36" s="152">
        <v>20.41</v>
      </c>
      <c r="F36" s="152">
        <v>23.66</v>
      </c>
      <c r="G36" s="153"/>
      <c r="H36" s="152">
        <v>15.13</v>
      </c>
      <c r="I36" s="152">
        <v>11.59</v>
      </c>
      <c r="J36" s="153"/>
      <c r="K36" s="152">
        <v>16.57</v>
      </c>
      <c r="L36" s="152">
        <v>18.83</v>
      </c>
      <c r="M36" s="153"/>
      <c r="N36" s="152">
        <v>16.41</v>
      </c>
      <c r="O36" s="152">
        <v>17.21</v>
      </c>
      <c r="P36" s="153"/>
      <c r="Q36" s="152">
        <v>18.99</v>
      </c>
      <c r="R36" s="152">
        <v>15.15</v>
      </c>
    </row>
    <row r="37" spans="1:18" ht="15">
      <c r="A37" s="14" t="s">
        <v>67</v>
      </c>
      <c r="B37" s="152">
        <v>87.65</v>
      </c>
      <c r="C37" s="152">
        <v>81.26</v>
      </c>
      <c r="D37" s="14"/>
      <c r="E37" s="152">
        <v>79.78</v>
      </c>
      <c r="F37" s="152">
        <v>83.52</v>
      </c>
      <c r="G37" s="153"/>
      <c r="H37" s="152">
        <v>64.11</v>
      </c>
      <c r="I37" s="152">
        <v>76.83</v>
      </c>
      <c r="J37" s="153"/>
      <c r="K37" s="152">
        <v>63.98</v>
      </c>
      <c r="L37" s="152">
        <v>74.07</v>
      </c>
      <c r="M37" s="153"/>
      <c r="N37" s="152">
        <v>65.93</v>
      </c>
      <c r="O37" s="152">
        <v>61.06</v>
      </c>
      <c r="P37" s="153"/>
      <c r="Q37" s="152">
        <v>82.15</v>
      </c>
      <c r="R37" s="152">
        <v>95.68</v>
      </c>
    </row>
    <row r="38" spans="1:18" ht="15">
      <c r="A38" s="14" t="s">
        <v>68</v>
      </c>
      <c r="B38" s="152">
        <v>587.25</v>
      </c>
      <c r="C38" s="152">
        <v>688.6</v>
      </c>
      <c r="D38" s="14"/>
      <c r="E38" s="152">
        <v>593.77</v>
      </c>
      <c r="F38" s="152">
        <v>656.2</v>
      </c>
      <c r="G38" s="153"/>
      <c r="H38" s="152">
        <v>456.45</v>
      </c>
      <c r="I38" s="152">
        <v>494</v>
      </c>
      <c r="J38" s="153"/>
      <c r="K38" s="152">
        <v>489.05</v>
      </c>
      <c r="L38" s="152">
        <v>558.01</v>
      </c>
      <c r="M38" s="153"/>
      <c r="N38" s="152">
        <v>481.8</v>
      </c>
      <c r="O38" s="152">
        <v>491.37</v>
      </c>
      <c r="P38" s="153"/>
      <c r="Q38" s="152">
        <v>600.32</v>
      </c>
      <c r="R38" s="152">
        <v>622.72</v>
      </c>
    </row>
    <row r="39" spans="1:18" ht="8.25" customHeigh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6"/>
    </row>
    <row r="40" spans="1:18" ht="15">
      <c r="A40" s="227" t="s">
        <v>188</v>
      </c>
      <c r="B40" s="227"/>
      <c r="C40" s="227"/>
      <c r="D40" s="227"/>
      <c r="E40" s="227"/>
      <c r="F40" s="227"/>
      <c r="G40" s="227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45">
      <c r="A41" s="173" t="s">
        <v>201</v>
      </c>
      <c r="B41" s="172" t="s">
        <v>189</v>
      </c>
      <c r="C41" s="173"/>
      <c r="D41" s="173" t="s">
        <v>224</v>
      </c>
      <c r="E41" s="172" t="s">
        <v>209</v>
      </c>
      <c r="F41" s="173"/>
      <c r="G41" s="173" t="s">
        <v>202</v>
      </c>
      <c r="H41" s="172" t="s">
        <v>189</v>
      </c>
      <c r="I41" s="173"/>
      <c r="J41" s="173" t="s">
        <v>210</v>
      </c>
      <c r="K41" s="172">
        <v>250</v>
      </c>
      <c r="L41" s="173"/>
      <c r="M41" s="173" t="s">
        <v>204</v>
      </c>
      <c r="N41" s="172" t="s">
        <v>189</v>
      </c>
      <c r="O41" s="173"/>
      <c r="P41" s="173" t="s">
        <v>205</v>
      </c>
      <c r="Q41" s="172">
        <v>250</v>
      </c>
      <c r="R41" s="173"/>
    </row>
    <row r="42" spans="1:18" ht="30">
      <c r="A42" s="174" t="s">
        <v>74</v>
      </c>
      <c r="B42" s="175" t="s">
        <v>56</v>
      </c>
      <c r="C42" s="176"/>
      <c r="D42" s="171" t="s">
        <v>191</v>
      </c>
      <c r="E42" s="175">
        <v>200</v>
      </c>
      <c r="F42" s="171"/>
      <c r="G42" s="171" t="s">
        <v>194</v>
      </c>
      <c r="H42" s="172">
        <v>200</v>
      </c>
      <c r="I42" s="171"/>
      <c r="J42" s="171" t="s">
        <v>27</v>
      </c>
      <c r="K42" s="172" t="s">
        <v>55</v>
      </c>
      <c r="L42" s="171"/>
      <c r="M42" s="171" t="s">
        <v>203</v>
      </c>
      <c r="N42" s="172">
        <v>200</v>
      </c>
      <c r="O42" s="171"/>
      <c r="P42" s="171" t="s">
        <v>192</v>
      </c>
      <c r="Q42" s="172" t="s">
        <v>55</v>
      </c>
      <c r="R42" s="171"/>
    </row>
    <row r="43" spans="1:18" ht="23.25" customHeight="1">
      <c r="A43" s="171" t="s">
        <v>30</v>
      </c>
      <c r="B43" s="172">
        <v>30</v>
      </c>
      <c r="C43" s="171"/>
      <c r="D43" s="171" t="s">
        <v>30</v>
      </c>
      <c r="E43" s="172">
        <v>30</v>
      </c>
      <c r="F43" s="171"/>
      <c r="G43" s="171" t="s">
        <v>30</v>
      </c>
      <c r="H43" s="172">
        <v>30</v>
      </c>
      <c r="I43" s="171"/>
      <c r="J43" s="171" t="s">
        <v>30</v>
      </c>
      <c r="K43" s="172">
        <v>30</v>
      </c>
      <c r="L43" s="171"/>
      <c r="M43" s="171" t="s">
        <v>30</v>
      </c>
      <c r="N43" s="172">
        <v>30</v>
      </c>
      <c r="O43" s="171"/>
      <c r="P43" s="171" t="s">
        <v>30</v>
      </c>
      <c r="Q43" s="172">
        <v>30</v>
      </c>
      <c r="R43" s="171"/>
    </row>
  </sheetData>
  <sheetProtection/>
  <mergeCells count="32">
    <mergeCell ref="M10:O10"/>
    <mergeCell ref="J25:L25"/>
    <mergeCell ref="A24:R24"/>
    <mergeCell ref="H5:I5"/>
    <mergeCell ref="K5:L5"/>
    <mergeCell ref="N26:O26"/>
    <mergeCell ref="E26:F26"/>
    <mergeCell ref="N5:O5"/>
    <mergeCell ref="H26:I26"/>
    <mergeCell ref="G25:I25"/>
    <mergeCell ref="B5:C5"/>
    <mergeCell ref="K26:L26"/>
    <mergeCell ref="A1:Q1"/>
    <mergeCell ref="A2:G2"/>
    <mergeCell ref="A4:C4"/>
    <mergeCell ref="G4:I4"/>
    <mergeCell ref="M4:O4"/>
    <mergeCell ref="A3:R3"/>
    <mergeCell ref="D4:F4"/>
    <mergeCell ref="M2:O2"/>
    <mergeCell ref="P4:R4"/>
    <mergeCell ref="J4:L4"/>
    <mergeCell ref="A39:R39"/>
    <mergeCell ref="A40:G40"/>
    <mergeCell ref="M25:O25"/>
    <mergeCell ref="A25:C25"/>
    <mergeCell ref="P25:R25"/>
    <mergeCell ref="E5:F5"/>
    <mergeCell ref="A20:G20"/>
    <mergeCell ref="B26:C26"/>
    <mergeCell ref="Q5:R5"/>
    <mergeCell ref="Q26:R26"/>
  </mergeCells>
  <printOptions/>
  <pageMargins left="0" right="0" top="0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2023-12-08T08:33:01Z</cp:lastPrinted>
  <dcterms:created xsi:type="dcterms:W3CDTF">2020-08-10T12:56:14Z</dcterms:created>
  <dcterms:modified xsi:type="dcterms:W3CDTF">2023-12-08T09:00:32Z</dcterms:modified>
  <cp:category/>
  <cp:version/>
  <cp:contentType/>
  <cp:contentStatus/>
</cp:coreProperties>
</file>